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omebridgeus-my.sharepoint.com/personal/srizzetta_remn_com/Documents/Desktop/"/>
    </mc:Choice>
  </mc:AlternateContent>
  <xr:revisionPtr revIDLastSave="0" documentId="8_{D581AEC4-3067-4B38-9C70-AE50107FC5BC}" xr6:coauthVersionLast="34" xr6:coauthVersionMax="34" xr10:uidLastSave="{00000000-0000-0000-0000-000000000000}"/>
  <bookViews>
    <workbookView xWindow="3000" yWindow="435" windowWidth="12615" windowHeight="9360" tabRatio="602" xr2:uid="{00000000-000D-0000-FFFF-FFFF00000000}"/>
  </bookViews>
  <sheets>
    <sheet name="LIMITED 203k PURCHASE" sheetId="1" r:id="rId1"/>
    <sheet name="LIMITED 203K REFI " sheetId="2" r:id="rId2"/>
    <sheet name="STANDARD 203(K) PURCHASE" sheetId="4" r:id="rId3"/>
    <sheet name="STANDARD 203(K) REFI" sheetId="5" r:id="rId4"/>
  </sheets>
  <definedNames>
    <definedName name="draws" localSheetId="1">'LIMITED 203K REFI '!$A$66:$A$70</definedName>
    <definedName name="draws" localSheetId="2">'STANDARD 203(K) PURCHASE'!$A$72:$A$76</definedName>
    <definedName name="draws" localSheetId="3">'STANDARD 203(K) REFI'!$A$73:$A$77</definedName>
    <definedName name="draws">'LIMITED 203k PURCHASE'!$A$65:$A$69</definedName>
    <definedName name="lpert" localSheetId="3">'STANDARD 203(K) REFI'!$F$74:$F$76</definedName>
    <definedName name="lpert">'LIMITED 203K REFI '!$F$66:$F$68</definedName>
    <definedName name="ltv" localSheetId="1">'LIMITED 203K REFI '!$G$33:$G$36</definedName>
    <definedName name="ltv" localSheetId="2">'STANDARD 203(K) PURCHASE'!$G$36:$G$39</definedName>
    <definedName name="ltv" localSheetId="3">'STANDARD 203(K) REFI'!$G$37:$G$40</definedName>
    <definedName name="ltv">'LIMITED 203k PURCHASE'!$G$32:$G$35</definedName>
    <definedName name="MLTV" localSheetId="2">'STANDARD 203(K) PURCHASE'!$E$72:$E$74</definedName>
    <definedName name="MLTV">'LIMITED 203k PURCHASE'!$F$65:$F$67</definedName>
    <definedName name="percent" localSheetId="1">'LIMITED 203K REFI '!$D$66:$D$68</definedName>
    <definedName name="percent" localSheetId="2">'STANDARD 203(K) PURCHASE'!$D$72:$D$74</definedName>
    <definedName name="percent" localSheetId="3">'STANDARD 203(K) REFI'!$D$73:$D$75</definedName>
    <definedName name="percent">'LIMITED 203k PURCHASE'!$D$65:$D$67</definedName>
    <definedName name="percentage" localSheetId="1">'LIMITED 203K REFI '!$D$70:$D$73</definedName>
    <definedName name="percentage" localSheetId="2">'STANDARD 203(K) PURCHASE'!$D$76:$D$79</definedName>
    <definedName name="percentage" localSheetId="3">'STANDARD 203(K) REFI'!$D$77:$D$80</definedName>
    <definedName name="percentage">'LIMITED 203k PURCHASE'!$D$69:$D$72</definedName>
    <definedName name="perct" localSheetId="1">'LIMITED 203K REFI '!$D$69:$D$73</definedName>
    <definedName name="perct" localSheetId="2">'STANDARD 203(K) PURCHASE'!$D$75:$D$79</definedName>
    <definedName name="perct" localSheetId="3">'STANDARD 203(K) REFI'!$D$76:$D$80</definedName>
    <definedName name="perct">'LIMITED 203k PURCHASE'!$D$68:$D$72</definedName>
    <definedName name="piti" localSheetId="1">'LIMITED 203K REFI '!$A$65:$A$70</definedName>
    <definedName name="piti" localSheetId="2">'STANDARD 203(K) PURCHASE'!$A$71:$A$76</definedName>
    <definedName name="piti" localSheetId="3">'STANDARD 203(K) REFI'!$A$72:$A$77</definedName>
    <definedName name="piti">'LIMITED 203k PURCHASE'!$A$64:$A$69</definedName>
    <definedName name="PLTV">'STANDARD 203(K) PURCHASE'!$H$84:$H$88</definedName>
    <definedName name="PPERCT">'LIMITED 203k PURCHASE'!$F$69:$F$73</definedName>
    <definedName name="_xlnm.Print_Area" localSheetId="0">'LIMITED 203k PURCHASE'!$A$1:$L$62</definedName>
    <definedName name="_xlnm.Print_Area" localSheetId="1">'LIMITED 203K REFI '!$A$1:$L$63</definedName>
    <definedName name="_xlnm.Print_Area" localSheetId="2">'STANDARD 203(K) PURCHASE'!$A$1:$L$69</definedName>
    <definedName name="_xlnm.Print_Area" localSheetId="3">'STANDARD 203(K) REFI'!$A$1:$L$70</definedName>
    <definedName name="rsvs" localSheetId="1">'LIMITED 203K REFI '!$D$65:$D$68</definedName>
    <definedName name="rsvs" localSheetId="2">'STANDARD 203(K) PURCHASE'!$D$71:$D$74</definedName>
    <definedName name="rsvs" localSheetId="3">'STANDARD 203(K) REFI'!$D$72:$D$75</definedName>
    <definedName name="rsvs">'LIMITED 203k PURCHASE'!$D$64:$D$67</definedName>
  </definedNames>
  <calcPr calcId="179017"/>
</workbook>
</file>

<file path=xl/calcChain.xml><?xml version="1.0" encoding="utf-8"?>
<calcChain xmlns="http://schemas.openxmlformats.org/spreadsheetml/2006/main">
  <c r="L12" i="5" l="1"/>
  <c r="L12" i="4"/>
  <c r="L9" i="2"/>
  <c r="L9" i="1"/>
  <c r="H25" i="1" l="1"/>
  <c r="L25" i="1" l="1"/>
  <c r="L13" i="4" l="1"/>
  <c r="L13" i="5"/>
  <c r="H48" i="4" l="1"/>
  <c r="H47" i="2"/>
  <c r="H45" i="2"/>
  <c r="H46" i="1"/>
  <c r="H44" i="1"/>
  <c r="H51" i="5" l="1"/>
  <c r="H49" i="5"/>
  <c r="K6" i="5" l="1"/>
  <c r="L14" i="5"/>
  <c r="H31" i="5"/>
  <c r="L31" i="5" s="1"/>
  <c r="L49" i="5"/>
  <c r="L50" i="5" s="1"/>
  <c r="L51" i="5"/>
  <c r="K63" i="5"/>
  <c r="K64" i="5"/>
  <c r="K65" i="5"/>
  <c r="K66" i="5"/>
  <c r="K67" i="5"/>
  <c r="L4" i="5" l="1"/>
  <c r="L17" i="5" s="1"/>
  <c r="L62" i="5"/>
  <c r="K6" i="4"/>
  <c r="L14" i="4"/>
  <c r="L22" i="4"/>
  <c r="H29" i="4"/>
  <c r="L29" i="4" s="1"/>
  <c r="L48" i="4"/>
  <c r="L49" i="4" s="1"/>
  <c r="K62" i="4"/>
  <c r="K63" i="4"/>
  <c r="K64" i="4"/>
  <c r="K65" i="4"/>
  <c r="K66" i="4"/>
  <c r="L4" i="4" l="1"/>
  <c r="L17" i="4" s="1"/>
  <c r="K21" i="5"/>
  <c r="L23" i="5" s="1"/>
  <c r="L61" i="4"/>
  <c r="K6" i="2"/>
  <c r="L10" i="2"/>
  <c r="H27" i="2"/>
  <c r="L27" i="2" s="1"/>
  <c r="L45" i="2"/>
  <c r="L46" i="2" s="1"/>
  <c r="L47" i="2"/>
  <c r="G59" i="2"/>
  <c r="G60" i="2"/>
  <c r="G61" i="2"/>
  <c r="L4" i="2" l="1"/>
  <c r="L13" i="2" s="1"/>
  <c r="K59" i="5"/>
  <c r="L58" i="5" s="1"/>
  <c r="L70" i="5" s="1"/>
  <c r="L30" i="5"/>
  <c r="H32" i="5" s="1"/>
  <c r="L32" i="5" s="1"/>
  <c r="L29" i="5"/>
  <c r="L58" i="2"/>
  <c r="L53" i="1"/>
  <c r="L34" i="5" l="1"/>
  <c r="L47" i="5" s="1"/>
  <c r="L52" i="5" s="1"/>
  <c r="I55" i="5" s="1"/>
  <c r="L28" i="4"/>
  <c r="H31" i="4" s="1"/>
  <c r="L31" i="4" s="1"/>
  <c r="K58" i="4"/>
  <c r="L57" i="4" s="1"/>
  <c r="L69" i="4" s="1"/>
  <c r="K17" i="2"/>
  <c r="L19" i="2" s="1"/>
  <c r="H60" i="1"/>
  <c r="L33" i="4" l="1"/>
  <c r="L46" i="4" s="1"/>
  <c r="K55" i="2"/>
  <c r="L54" i="2" s="1"/>
  <c r="L63" i="2" s="1"/>
  <c r="L25" i="2"/>
  <c r="L26" i="2"/>
  <c r="H28" i="2" s="1"/>
  <c r="L28" i="2" s="1"/>
  <c r="H50" i="4" l="1"/>
  <c r="L50" i="4" s="1"/>
  <c r="L51" i="4" s="1"/>
  <c r="I54" i="4" s="1"/>
  <c r="L30" i="2"/>
  <c r="L43" i="2" s="1"/>
  <c r="L48" i="2" s="1"/>
  <c r="I51" i="2" s="1"/>
  <c r="L46" i="1"/>
  <c r="L45" i="1"/>
  <c r="K6" i="1"/>
  <c r="L4" i="1" s="1"/>
  <c r="H59" i="1"/>
  <c r="L57" i="1" s="1"/>
  <c r="L62" i="1" s="1"/>
  <c r="L10" i="1"/>
  <c r="L13" i="1" l="1"/>
  <c r="L24" i="1" s="1"/>
  <c r="H27" i="1" s="1"/>
  <c r="L27" i="1" s="1"/>
  <c r="L29" i="1" l="1"/>
  <c r="L42" i="1" s="1"/>
  <c r="L47" i="1" s="1"/>
  <c r="I50" i="1" s="1"/>
  <c r="L18" i="1" l="1"/>
</calcChain>
</file>

<file path=xl/sharedStrings.xml><?xml version="1.0" encoding="utf-8"?>
<sst xmlns="http://schemas.openxmlformats.org/spreadsheetml/2006/main" count="464" uniqueCount="175">
  <si>
    <r>
      <rPr>
        <b/>
        <sz val="11"/>
        <rFont val="Calibri"/>
        <family val="2"/>
      </rPr>
      <t>Step 1:</t>
    </r>
  </si>
  <si>
    <r>
      <rPr>
        <b/>
        <sz val="11"/>
        <rFont val="Calibri"/>
        <family val="2"/>
      </rPr>
      <t>Establishing Financeable Repairs and Improvement Costs , Fees and Reserves</t>
    </r>
  </si>
  <si>
    <r>
      <rPr>
        <b/>
        <sz val="11"/>
        <rFont val="Calibri"/>
        <family val="2"/>
      </rPr>
      <t>A.</t>
    </r>
  </si>
  <si>
    <r>
      <rPr>
        <b/>
        <sz val="11"/>
        <rFont val="Calibri"/>
        <family val="2"/>
      </rPr>
      <t xml:space="preserve">Financeable Repair and Improvement Costs and Fees Total </t>
    </r>
    <r>
      <rPr>
        <i/>
        <sz val="11"/>
        <rFont val="Calibri"/>
        <family val="2"/>
      </rPr>
      <t>(Sum of A1 thru A4</t>
    </r>
    <r>
      <rPr>
        <sz val="11"/>
        <rFont val="Calibri"/>
        <family val="2"/>
      </rPr>
      <t>)</t>
    </r>
  </si>
  <si>
    <r>
      <rPr>
        <b/>
        <sz val="11"/>
        <rFont val="Calibri"/>
        <family val="2"/>
      </rPr>
      <t>B.</t>
    </r>
  </si>
  <si>
    <r>
      <rPr>
        <b/>
        <sz val="11"/>
        <rFont val="Calibri"/>
        <family val="2"/>
      </rPr>
      <t>C.</t>
    </r>
  </si>
  <si>
    <r>
      <rPr>
        <b/>
        <sz val="11"/>
        <rFont val="Calibri"/>
        <family val="2"/>
      </rPr>
      <t xml:space="preserve">Financeable Mortgage Fees </t>
    </r>
    <r>
      <rPr>
        <i/>
        <sz val="11"/>
        <rFont val="Calibri"/>
        <family val="2"/>
      </rPr>
      <t>(Sum of C1 and C2)</t>
    </r>
  </si>
  <si>
    <r>
      <rPr>
        <b/>
        <sz val="11"/>
        <rFont val="Calibri"/>
        <family val="2"/>
      </rPr>
      <t>D.</t>
    </r>
  </si>
  <si>
    <r>
      <rPr>
        <b/>
        <sz val="11"/>
        <rFont val="Calibri"/>
        <family val="2"/>
      </rPr>
      <t>Step 2:</t>
    </r>
  </si>
  <si>
    <r>
      <rPr>
        <b/>
        <sz val="11"/>
        <rFont val="Calibri"/>
        <family val="2"/>
      </rPr>
      <t>Establishing Value</t>
    </r>
  </si>
  <si>
    <r>
      <rPr>
        <b/>
        <sz val="11"/>
        <rFont val="Calibri"/>
        <family val="2"/>
      </rPr>
      <t>E.</t>
    </r>
  </si>
  <si>
    <r>
      <rPr>
        <b/>
        <sz val="11"/>
        <rFont val="Calibri"/>
        <family val="2"/>
      </rPr>
      <t>F.</t>
    </r>
  </si>
  <si>
    <r>
      <rPr>
        <b/>
        <sz val="11"/>
        <rFont val="Calibri"/>
        <family val="2"/>
      </rPr>
      <t>G.</t>
    </r>
  </si>
  <si>
    <r>
      <rPr>
        <b/>
        <sz val="11"/>
        <rFont val="Calibri"/>
        <family val="2"/>
      </rPr>
      <t xml:space="preserve">After Improved Value </t>
    </r>
    <r>
      <rPr>
        <i/>
        <sz val="11"/>
        <rFont val="Calibri"/>
        <family val="2"/>
      </rPr>
      <t>(Appraisal Subject to Repairs and Improvement)</t>
    </r>
  </si>
  <si>
    <r>
      <rPr>
        <b/>
        <sz val="11"/>
        <rFont val="Calibri"/>
        <family val="2"/>
      </rPr>
      <t>Step 3:</t>
    </r>
  </si>
  <si>
    <r>
      <rPr>
        <b/>
        <sz val="11"/>
        <rFont val="Calibri"/>
        <family val="2"/>
      </rPr>
      <t>Calculating Maximum Mortgage Amount</t>
    </r>
  </si>
  <si>
    <r>
      <rPr>
        <b/>
        <sz val="11"/>
        <rFont val="Calibri"/>
        <family val="2"/>
      </rPr>
      <t>Nationwide Mortgage Limit</t>
    </r>
  </si>
  <si>
    <r>
      <rPr>
        <b/>
        <sz val="11"/>
        <rFont val="Calibri"/>
        <family val="2"/>
      </rPr>
      <t>Determining Loan-to-Value Factor for Maximum Mortgage Eligibility             _%</t>
    </r>
  </si>
  <si>
    <r>
      <rPr>
        <b/>
        <sz val="11"/>
        <rFont val="Calibri"/>
        <family val="2"/>
      </rPr>
      <t>Basis</t>
    </r>
  </si>
  <si>
    <r>
      <rPr>
        <b/>
        <sz val="11"/>
        <rFont val="Calibri"/>
        <family val="2"/>
      </rPr>
      <t>Criteria</t>
    </r>
  </si>
  <si>
    <r>
      <rPr>
        <b/>
        <sz val="11"/>
        <rFont val="Calibri"/>
        <family val="2"/>
      </rPr>
      <t>Maximum LTV Factor</t>
    </r>
  </si>
  <si>
    <r>
      <rPr>
        <sz val="10"/>
        <rFont val="Calibri"/>
        <family val="2"/>
      </rPr>
      <t>MDCS</t>
    </r>
  </si>
  <si>
    <r>
      <rPr>
        <sz val="10"/>
        <rFont val="Calibri"/>
        <family val="2"/>
      </rPr>
      <t>At or above 580</t>
    </r>
  </si>
  <si>
    <r>
      <rPr>
        <sz val="10"/>
        <rFont val="Calibri"/>
        <family val="2"/>
      </rPr>
      <t>Between 500 and 579</t>
    </r>
  </si>
  <si>
    <r>
      <rPr>
        <sz val="10"/>
        <rFont val="Wingdings 2"/>
        <family val="1"/>
      </rPr>
      <t></t>
    </r>
    <r>
      <rPr>
        <sz val="10"/>
        <rFont val="Calibri"/>
        <family val="2"/>
      </rPr>
      <t xml:space="preserve"> 90%</t>
    </r>
  </si>
  <si>
    <r>
      <rPr>
        <sz val="10"/>
        <rFont val="Calibri"/>
        <family val="2"/>
      </rPr>
      <t>Secondary Residences</t>
    </r>
  </si>
  <si>
    <r>
      <rPr>
        <sz val="10"/>
        <rFont val="Calibri"/>
        <family val="2"/>
      </rPr>
      <t>With HOC Approval</t>
    </r>
  </si>
  <si>
    <r>
      <rPr>
        <sz val="10"/>
        <rFont val="Wingdings 2"/>
        <family val="1"/>
      </rPr>
      <t></t>
    </r>
    <r>
      <rPr>
        <sz val="10"/>
        <rFont val="Calibri"/>
        <family val="2"/>
      </rPr>
      <t xml:space="preserve"> 85%</t>
    </r>
  </si>
  <si>
    <r>
      <rPr>
        <sz val="10"/>
        <rFont val="Calibri"/>
        <family val="2"/>
      </rPr>
      <t>No Credit Score</t>
    </r>
  </si>
  <si>
    <r>
      <rPr>
        <sz val="10"/>
        <rFont val="Calibri"/>
        <family val="2"/>
      </rPr>
      <t>Manual Underwriting required</t>
    </r>
  </si>
  <si>
    <r>
      <rPr>
        <b/>
        <i/>
        <u/>
        <sz val="10"/>
        <rFont val="Calibri"/>
        <family val="2"/>
      </rPr>
      <t>Note: </t>
    </r>
    <r>
      <rPr>
        <sz val="10"/>
        <rFont val="Calibri"/>
        <family val="2"/>
      </rPr>
      <t>MDCS = Minimum Decision Credit Score</t>
    </r>
  </si>
  <si>
    <r>
      <rPr>
        <b/>
        <sz val="11"/>
        <rFont val="Calibri"/>
        <family val="2"/>
      </rPr>
      <t>Step 4:</t>
    </r>
  </si>
  <si>
    <r>
      <rPr>
        <b/>
        <sz val="11"/>
        <rFont val="Calibri"/>
        <family val="2"/>
      </rPr>
      <t>Energy Efficient Mortgage (EEM) Improvement Amount</t>
    </r>
  </si>
  <si>
    <r>
      <rPr>
        <b/>
        <sz val="11"/>
        <rFont val="Calibri"/>
        <family val="2"/>
      </rPr>
      <t>Solar/Wind Energy System Actual Cost</t>
    </r>
  </si>
  <si>
    <r>
      <rPr>
        <b/>
        <sz val="11"/>
        <rFont val="Calibri"/>
        <family val="2"/>
      </rPr>
      <t>Lesser of (Step 4C or Step 4D) = Maximum financeable Solar/Wind Energy amount</t>
    </r>
  </si>
  <si>
    <r>
      <rPr>
        <b/>
        <sz val="11"/>
        <rFont val="Calibri"/>
        <family val="2"/>
      </rPr>
      <t xml:space="preserve">Step 3E x 120% </t>
    </r>
    <r>
      <rPr>
        <i/>
        <sz val="11"/>
        <rFont val="Calibri"/>
        <family val="2"/>
      </rPr>
      <t>(Nationwide Mortgage Limit x 120%)</t>
    </r>
  </si>
  <si>
    <r>
      <rPr>
        <b/>
        <sz val="11"/>
        <rFont val="Calibri"/>
        <family val="2"/>
      </rPr>
      <t>Final Base Mortgage Amount = Lesser of (Sum of Step 4B + Step 4E) or Step 4F</t>
    </r>
  </si>
  <si>
    <r>
      <rPr>
        <b/>
        <sz val="11"/>
        <rFont val="Calibri"/>
        <family val="2"/>
      </rPr>
      <t>Step 5:</t>
    </r>
  </si>
  <si>
    <r>
      <rPr>
        <b/>
        <sz val="11"/>
        <rFont val="Calibri"/>
        <family val="2"/>
      </rPr>
      <t>Step 6:</t>
    </r>
  </si>
  <si>
    <r>
      <rPr>
        <b/>
        <sz val="11"/>
        <rFont val="Calibri"/>
        <family val="2"/>
      </rPr>
      <t>Establishing the Rehabilitation Escrow Account</t>
    </r>
  </si>
  <si>
    <r>
      <rPr>
        <sz val="10"/>
        <rFont val="Calibri"/>
        <family val="2"/>
      </rPr>
      <t>1.    Permit Fees                                                                                                         $_</t>
    </r>
    <r>
      <rPr>
        <u/>
        <sz val="10"/>
        <rFont val="Calibri"/>
        <family val="2"/>
      </rPr>
      <t>                </t>
    </r>
  </si>
  <si>
    <r>
      <rPr>
        <sz val="10"/>
        <rFont val="Calibri"/>
        <family val="2"/>
      </rPr>
      <t>2.    Origination Fees (Step 1: C1)                                                                           $_</t>
    </r>
    <r>
      <rPr>
        <u/>
        <sz val="10"/>
        <rFont val="Calibri"/>
        <family val="2"/>
      </rPr>
      <t>                </t>
    </r>
  </si>
  <si>
    <r>
      <rPr>
        <sz val="10"/>
        <rFont val="Calibri"/>
        <family val="2"/>
      </rPr>
      <t>3.    Discount Points (Step 1: C2)                                                                             $_</t>
    </r>
    <r>
      <rPr>
        <u/>
        <sz val="10"/>
        <rFont val="Calibri"/>
        <family val="2"/>
      </rPr>
      <t>                </t>
    </r>
  </si>
  <si>
    <r>
      <rPr>
        <b/>
        <sz val="11"/>
        <rFont val="Calibri"/>
        <family val="2"/>
      </rPr>
      <t>Rehabilitation Escrow Amount Balance for future draws = 6A minus 6B</t>
    </r>
  </si>
  <si>
    <t xml:space="preserve">1.   Costs of construction, repairs and rehabilitation                               </t>
  </si>
  <si>
    <r>
      <rPr>
        <sz val="11"/>
        <rFont val="Calibri"/>
        <family val="2"/>
      </rPr>
      <t xml:space="preserve">2.   Inspection Fees </t>
    </r>
    <r>
      <rPr>
        <i/>
        <sz val="11"/>
        <rFont val="Calibri"/>
        <family val="2"/>
      </rPr>
      <t xml:space="preserve">(For work performed during rehabilitation)          </t>
    </r>
    <r>
      <rPr>
        <sz val="11"/>
        <rFont val="Calibri"/>
        <family val="2"/>
      </rPr>
      <t xml:space="preserve"> </t>
    </r>
  </si>
  <si>
    <t xml:space="preserve">3.   Title Update Fees                                                                                     </t>
  </si>
  <si>
    <t xml:space="preserve">4.   Permit Fees                                                                                               </t>
  </si>
  <si>
    <t>x</t>
  </si>
  <si>
    <r>
      <t xml:space="preserve">1.   Origination Fee (Greater of $350 or 1.5% of </t>
    </r>
    <r>
      <rPr>
        <i/>
        <sz val="11"/>
        <rFont val="Calibri"/>
        <family val="2"/>
      </rPr>
      <t xml:space="preserve">(Sum of 1A+1B)        </t>
    </r>
    <r>
      <rPr>
        <sz val="11"/>
        <rFont val="Calibri"/>
        <family val="2"/>
      </rPr>
      <t xml:space="preserve"> </t>
    </r>
  </si>
  <si>
    <r>
      <rPr>
        <b/>
        <sz val="11"/>
        <rFont val="Calibri"/>
        <family val="2"/>
      </rPr>
      <t xml:space="preserve">Total Rehabilitation Costs, Fees and Reserves             </t>
    </r>
    <r>
      <rPr>
        <i/>
        <sz val="11"/>
        <rFont val="Calibri"/>
        <family val="2"/>
      </rPr>
      <t xml:space="preserve">(Sum of 1A , 1B &amp; 1C)     </t>
    </r>
    <r>
      <rPr>
        <i/>
        <sz val="11"/>
        <color rgb="FFFF0000"/>
        <rFont val="Calibri"/>
        <family val="2"/>
      </rPr>
      <t>(Not to exceed $35,000)</t>
    </r>
    <r>
      <rPr>
        <i/>
        <sz val="11"/>
        <rFont val="Calibri"/>
        <family val="2"/>
      </rPr>
      <t xml:space="preserve">
</t>
    </r>
    <r>
      <rPr>
        <b/>
        <sz val="11"/>
        <color rgb="FFFF0000"/>
        <rFont val="Calibri"/>
        <family val="2"/>
      </rPr>
      <t/>
    </r>
  </si>
  <si>
    <r>
      <rPr>
        <b/>
        <sz val="26"/>
        <color rgb="FF1F3863"/>
        <rFont val="Calibri"/>
        <family val="2"/>
      </rPr>
      <t>LIMITED 203(k) PURCHASE</t>
    </r>
    <r>
      <rPr>
        <b/>
        <sz val="12"/>
        <color rgb="FF1F3863"/>
        <rFont val="Calibri"/>
        <family val="2"/>
      </rPr>
      <t xml:space="preserve"> TRANSACTION MAXIMUM MORTGAGE CALCULATION</t>
    </r>
  </si>
  <si>
    <t xml:space="preserve">2.   Discount Points on 1A          (Applied to the sum of 1A+1B)                                                                    </t>
  </si>
  <si>
    <t>Purchase Price</t>
  </si>
  <si>
    <t>Inducement to Purchase</t>
  </si>
  <si>
    <t>Purchase Price Less Inducement to Purchase</t>
  </si>
  <si>
    <t>D.</t>
  </si>
  <si>
    <t>E.</t>
  </si>
  <si>
    <t>F.</t>
  </si>
  <si>
    <r>
      <rPr>
        <b/>
        <sz val="11"/>
        <rFont val="Calibri"/>
        <family val="2"/>
      </rPr>
      <t xml:space="preserve">As-Is Property Value
</t>
    </r>
    <r>
      <rPr>
        <i/>
        <sz val="10"/>
        <rFont val="Calibri"/>
        <family val="2"/>
      </rPr>
      <t>(As-Is Appraisal may be required to comply with Property Flipping guidelines)</t>
    </r>
  </si>
  <si>
    <r>
      <rPr>
        <sz val="10"/>
        <rFont val="Wingdings 2"/>
        <family val="1"/>
      </rPr>
      <t></t>
    </r>
    <r>
      <rPr>
        <sz val="10"/>
        <rFont val="Calibri"/>
        <family val="2"/>
      </rPr>
      <t xml:space="preserve"> 96.5%</t>
    </r>
  </si>
  <si>
    <r>
      <t xml:space="preserve">Additions to Initial Base Mortgage Amount for EEM, and/or Solar/Wind Energy                                                                                                                          Note: </t>
    </r>
    <r>
      <rPr>
        <i/>
        <sz val="11"/>
        <rFont val="Calibri"/>
        <family val="2"/>
      </rPr>
      <t>If no EEM or Solar/Wind additions, then Initial Base Mortgage amount (3F) = Final Base Mortgage amount (4G)</t>
    </r>
  </si>
  <si>
    <r>
      <t xml:space="preserve">Step 3E + Step 4A                                                                                                            </t>
    </r>
    <r>
      <rPr>
        <i/>
        <sz val="11"/>
        <rFont val="Calibri"/>
        <family val="2"/>
      </rPr>
      <t>(Initial Base Mortgage Amount + EEM Improvement Amount)</t>
    </r>
  </si>
  <si>
    <r>
      <rPr>
        <b/>
        <sz val="11"/>
        <rFont val="Calibri"/>
        <family val="2"/>
      </rPr>
      <t xml:space="preserve">Step 2F x 20% </t>
    </r>
    <r>
      <rPr>
        <sz val="11"/>
        <rFont val="Calibri"/>
        <family val="2"/>
      </rPr>
      <t>(</t>
    </r>
    <r>
      <rPr>
        <i/>
        <sz val="11"/>
        <rFont val="Calibri"/>
        <family val="2"/>
      </rPr>
      <t>After-Improved Value x 20%</t>
    </r>
    <r>
      <rPr>
        <sz val="11"/>
        <rFont val="Calibri"/>
        <family val="2"/>
      </rPr>
      <t>)</t>
    </r>
  </si>
  <si>
    <r>
      <t>Calculating the LTV for Application of Annual MIP                                                                                                                                                                                  Note:</t>
    </r>
    <r>
      <rPr>
        <i/>
        <sz val="11"/>
        <rFont val="Calibri"/>
        <family val="2"/>
      </rPr>
      <t xml:space="preserve"> If no EEM or Solar/Wind additions, then Initial Base Mortgage amount (3F) = Final Base Mortgage amount (4G)</t>
    </r>
  </si>
  <si>
    <r>
      <rPr>
        <b/>
        <sz val="11"/>
        <rFont val="Calibri"/>
        <family val="2"/>
      </rPr>
      <t xml:space="preserve">MIP LTV </t>
    </r>
    <r>
      <rPr>
        <sz val="11"/>
        <rFont val="Calibri"/>
        <family val="2"/>
      </rPr>
      <t xml:space="preserve">= 4G divided by 2F </t>
    </r>
    <r>
      <rPr>
        <i/>
        <sz val="11"/>
        <rFont val="Calibri"/>
        <family val="2"/>
      </rPr>
      <t>(Final Base Mortgage Amount divided by After Improved Value)</t>
    </r>
  </si>
  <si>
    <t>Rehabilitation Escrow Account (Sum of A1 thru A3)</t>
  </si>
  <si>
    <t>1. Repair and Improvement Costs, Fees &amp; Reserves (Step 1D)</t>
  </si>
  <si>
    <t>2. Cost of EEM, weatherization or Solar energy systems</t>
  </si>
  <si>
    <t>3. Borrowers Own Funds for Contingency Reserves (if not financed in 6:A1)</t>
  </si>
  <si>
    <r>
      <rPr>
        <b/>
        <sz val="11"/>
        <rFont val="Calibri"/>
        <family val="2"/>
      </rPr>
      <t xml:space="preserve">Initial Draw at Closing Total </t>
    </r>
    <r>
      <rPr>
        <b/>
        <i/>
        <sz val="11"/>
        <rFont val="Calibri"/>
        <family val="2"/>
      </rPr>
      <t>(Sum of B1 thru B4)</t>
    </r>
  </si>
  <si>
    <r>
      <rPr>
        <sz val="10"/>
        <rFont val="Calibri"/>
        <family val="2"/>
      </rPr>
      <t xml:space="preserve">4. Up to 50% of materials and labor costs for contractor deposit </t>
    </r>
    <r>
      <rPr>
        <i/>
        <sz val="10"/>
        <rFont val="Calibri"/>
        <family val="2"/>
      </rPr>
      <t>(when permitted per policy)</t>
    </r>
    <r>
      <rPr>
        <sz val="10"/>
        <rFont val="Calibri"/>
        <family val="2"/>
      </rPr>
      <t xml:space="preserve">                                                          </t>
    </r>
  </si>
  <si>
    <t>A.</t>
  </si>
  <si>
    <t>B.</t>
  </si>
  <si>
    <t>C.</t>
  </si>
  <si>
    <t>MLTV</t>
  </si>
  <si>
    <r>
      <rPr>
        <b/>
        <sz val="11"/>
        <rFont val="Calibri"/>
        <family val="2"/>
      </rPr>
      <t xml:space="preserve">Step 2F  </t>
    </r>
    <r>
      <rPr>
        <i/>
        <sz val="10"/>
        <rFont val="Calibri"/>
        <family val="2"/>
      </rPr>
      <t xml:space="preserve">(After improved value) </t>
    </r>
    <r>
      <rPr>
        <b/>
        <sz val="11"/>
        <rFont val="Calibri"/>
        <family val="2"/>
      </rPr>
      <t>x 110%       (100% if Condo)</t>
    </r>
  </si>
  <si>
    <t xml:space="preserve">Lesser of 3A or 3B ($_______) x Maximum LTV Factor from 3F ____%   </t>
  </si>
  <si>
    <t>PPERCT</t>
  </si>
  <si>
    <t>4.1.16</t>
  </si>
  <si>
    <r>
      <rPr>
        <b/>
        <sz val="11"/>
        <rFont val="Calibri"/>
        <family val="2"/>
      </rPr>
      <t xml:space="preserve">Step 2E + Step 1E </t>
    </r>
    <r>
      <rPr>
        <i/>
        <sz val="11"/>
        <rFont val="Calibri"/>
        <family val="2"/>
      </rPr>
      <t>(Adjusted As-Is Value + Step 1 Total)</t>
    </r>
  </si>
  <si>
    <t>lpert</t>
  </si>
  <si>
    <t xml:space="preserve">4.    Up to 50% of materials costs for items ordered but not yet
        paid for (under contract for delivery)                                                            </t>
  </si>
  <si>
    <t>2. Cost of EEM, weatherization or solar energy systems</t>
  </si>
  <si>
    <r>
      <rPr>
        <b/>
        <sz val="11"/>
        <rFont val="Calibri"/>
        <family val="2"/>
      </rPr>
      <t xml:space="preserve">MIP LTV </t>
    </r>
    <r>
      <rPr>
        <sz val="11"/>
        <rFont val="Calibri"/>
        <family val="2"/>
      </rPr>
      <t xml:space="preserve">= 4G divided by 2G </t>
    </r>
    <r>
      <rPr>
        <i/>
        <sz val="11"/>
        <rFont val="Calibri"/>
        <family val="2"/>
      </rPr>
      <t>(Final Base Mortgage Amount divided by After Improved Value)</t>
    </r>
  </si>
  <si>
    <r>
      <t xml:space="preserve">Calculating the LTV for Application of Annual MIP                                                                                                                                                                                 Note: </t>
    </r>
    <r>
      <rPr>
        <i/>
        <sz val="11"/>
        <rFont val="Calibri"/>
        <family val="2"/>
      </rPr>
      <t>If no EEM or Solar/Wind addition, then Final Base Mortgage amount (4G) = Step 3F</t>
    </r>
  </si>
  <si>
    <r>
      <rPr>
        <b/>
        <sz val="11"/>
        <rFont val="Calibri"/>
        <family val="2"/>
      </rPr>
      <t xml:space="preserve">Step 2G x 20% </t>
    </r>
    <r>
      <rPr>
        <sz val="11"/>
        <rFont val="Calibri"/>
        <family val="2"/>
      </rPr>
      <t>(</t>
    </r>
    <r>
      <rPr>
        <i/>
        <sz val="11"/>
        <rFont val="Calibri"/>
        <family val="2"/>
      </rPr>
      <t>After-Improved Value x 20%</t>
    </r>
    <r>
      <rPr>
        <sz val="11"/>
        <rFont val="Calibri"/>
        <family val="2"/>
      </rPr>
      <t>)</t>
    </r>
  </si>
  <si>
    <r>
      <rPr>
        <b/>
        <i/>
        <sz val="11"/>
        <rFont val="Calibri"/>
        <family val="2"/>
      </rPr>
      <t xml:space="preserve">Intermediate </t>
    </r>
    <r>
      <rPr>
        <b/>
        <sz val="11"/>
        <rFont val="Calibri"/>
        <family val="2"/>
      </rPr>
      <t>Base Mortgage Amount = Step 3F + Step 4A</t>
    </r>
  </si>
  <si>
    <r>
      <rPr>
        <b/>
        <sz val="11"/>
        <rFont val="Calibri"/>
        <family val="2"/>
      </rPr>
      <t xml:space="preserve">Additions to Initial Base Mortgage Amount for EEM, and/or Solar/Wind Energy
</t>
    </r>
    <r>
      <rPr>
        <b/>
        <i/>
        <sz val="10"/>
        <rFont val="Calibri"/>
        <family val="2"/>
      </rPr>
      <t xml:space="preserve">Note: </t>
    </r>
    <r>
      <rPr>
        <i/>
        <sz val="10"/>
        <rFont val="Calibri"/>
        <family val="2"/>
      </rPr>
      <t>If no EEM or Solar/Wind addition, then Final Base Mortgage amount (4G) = Step 3F</t>
    </r>
  </si>
  <si>
    <r>
      <rPr>
        <b/>
        <sz val="28"/>
        <color theme="3" tint="-0.499984740745262"/>
        <rFont val="Calibri"/>
        <family val="2"/>
      </rPr>
      <t>LIMITED 203(k) REFINANCE</t>
    </r>
    <r>
      <rPr>
        <b/>
        <sz val="12"/>
        <color rgb="FF1F3863"/>
        <rFont val="Calibri"/>
        <family val="2"/>
      </rPr>
      <t xml:space="preserve"> TRANSACTION MAXIMUM MORTGAGE CALCULATION</t>
    </r>
  </si>
  <si>
    <r>
      <rPr>
        <sz val="10"/>
        <rFont val="Wingdings 2"/>
        <family val="1"/>
      </rPr>
      <t></t>
    </r>
    <r>
      <rPr>
        <sz val="10"/>
        <rFont val="Calibri"/>
        <family val="2"/>
      </rPr>
      <t xml:space="preserve"> 97.75%</t>
    </r>
  </si>
  <si>
    <r>
      <rPr>
        <b/>
        <sz val="11"/>
        <rFont val="Calibri"/>
        <family val="2"/>
      </rPr>
      <t>Lesser of (3A, 3D, or 3E) = Initial Base Mortgage Amount</t>
    </r>
  </si>
  <si>
    <t xml:space="preserve">Lesser of (Step 3B or 3C) x LTV Factor from Step 3G           </t>
  </si>
  <si>
    <r>
      <rPr>
        <b/>
        <sz val="11"/>
        <rFont val="Calibri"/>
        <family val="2"/>
      </rPr>
      <t xml:space="preserve">Step 2G </t>
    </r>
    <r>
      <rPr>
        <i/>
        <sz val="10"/>
        <rFont val="Calibri"/>
        <family val="2"/>
      </rPr>
      <t xml:space="preserve">(After improved value) </t>
    </r>
    <r>
      <rPr>
        <b/>
        <sz val="11"/>
        <rFont val="Calibri"/>
        <family val="2"/>
      </rPr>
      <t>x 110% (100% if Condo)</t>
    </r>
  </si>
  <si>
    <r>
      <rPr>
        <b/>
        <sz val="11"/>
        <rFont val="Calibri"/>
        <family val="2"/>
      </rPr>
      <t xml:space="preserve">Sum of Step 2F + Step 2B </t>
    </r>
    <r>
      <rPr>
        <i/>
        <sz val="11"/>
        <rFont val="Calibri"/>
        <family val="2"/>
      </rPr>
      <t>(Adjusted As-is Value + Total Rehab costs)</t>
    </r>
  </si>
  <si>
    <r>
      <rPr>
        <b/>
        <sz val="11"/>
        <rFont val="Calibri"/>
        <family val="2"/>
      </rPr>
      <t>Step 2D total</t>
    </r>
  </si>
  <si>
    <t>G.</t>
  </si>
  <si>
    <r>
      <rPr>
        <b/>
        <sz val="11"/>
        <rFont val="Calibri"/>
        <family val="2"/>
      </rPr>
      <t xml:space="preserve">Sum of 2A + 2B + 2C                                                                                             </t>
    </r>
    <r>
      <rPr>
        <sz val="12"/>
        <rFont val="Calibri"/>
        <family val="2"/>
      </rPr>
      <t xml:space="preserve"> </t>
    </r>
  </si>
  <si>
    <r>
      <t xml:space="preserve">Fees Associated with the new loan    </t>
    </r>
    <r>
      <rPr>
        <sz val="11"/>
        <rFont val="Calibri"/>
        <family val="2"/>
      </rPr>
      <t xml:space="preserve">  (closing costs &amp; pre-paids)</t>
    </r>
  </si>
  <si>
    <r>
      <rPr>
        <b/>
        <sz val="11"/>
        <rFont val="Calibri"/>
        <family val="2"/>
      </rPr>
      <t xml:space="preserve">Total Rehabilitation Costs, Fees and Reserves               </t>
    </r>
    <r>
      <rPr>
        <i/>
        <sz val="11"/>
        <rFont val="Calibri"/>
        <family val="2"/>
      </rPr>
      <t>(Step 1D)</t>
    </r>
  </si>
  <si>
    <r>
      <rPr>
        <b/>
        <sz val="11"/>
        <rFont val="Calibri"/>
        <family val="2"/>
      </rPr>
      <t>Existing Debt on property being refinanced</t>
    </r>
  </si>
  <si>
    <t xml:space="preserve">2.   Discount Points on 1A                                                                              </t>
  </si>
  <si>
    <t>PLTV</t>
  </si>
  <si>
    <t>perct</t>
  </si>
  <si>
    <t xml:space="preserve"> </t>
  </si>
  <si>
    <t>rsvs</t>
  </si>
  <si>
    <t>Rehabilitation Escrow Amount Balance for Future Draws = 6A minus 6B</t>
  </si>
  <si>
    <t>7. Up to 50% of materials not yet paid for by the Borrower/or contractor</t>
  </si>
  <si>
    <t>6. Material costs for items ordered &amp; prepaid by Borrower/or contractor (under contract for delivery)</t>
  </si>
  <si>
    <t>5. Discount Points (Step 1:D2)</t>
  </si>
  <si>
    <t>4. Origination Fees (Step 1:D1)</t>
  </si>
  <si>
    <t>3. Permit Fees</t>
  </si>
  <si>
    <t>2. Prepaid Architectural or Engineering Fees</t>
  </si>
  <si>
    <t>1. Prepaid 203k Consultant Fees</t>
  </si>
  <si>
    <t>Initial Draw at Closing Total (Sum of B1 thru B7)</t>
  </si>
  <si>
    <t>1. Repair and Improvement Costs, Fees &amp; Reserves (Step 1E)</t>
  </si>
  <si>
    <r>
      <t xml:space="preserve">Calculating the LTV for Application of Annual MIP                                                                                                                                                                                               Note: </t>
    </r>
    <r>
      <rPr>
        <i/>
        <sz val="11"/>
        <rFont val="Calibri"/>
        <family val="2"/>
      </rPr>
      <t>If no EEM or Solar/Wind additions, then Initial Base Mortgage amount (3F) = Final Base Mortgage amount (4G)</t>
    </r>
  </si>
  <si>
    <r>
      <t xml:space="preserve">Step 3E + Step 4A
</t>
    </r>
    <r>
      <rPr>
        <i/>
        <sz val="11"/>
        <rFont val="Calibri"/>
        <family val="2"/>
      </rPr>
      <t>(Initial Base Mortgage Amount + EEM Improvement Amount)</t>
    </r>
  </si>
  <si>
    <r>
      <rPr>
        <b/>
        <sz val="11"/>
        <rFont val="Calibri"/>
        <family val="2"/>
      </rPr>
      <t xml:space="preserve">Additions to Initial Base Mortgage Amount for EEM, and/or Solar/Wind Energy
</t>
    </r>
    <r>
      <rPr>
        <b/>
        <i/>
        <sz val="10"/>
        <rFont val="Calibri"/>
        <family val="2"/>
      </rPr>
      <t xml:space="preserve">Note: </t>
    </r>
    <r>
      <rPr>
        <i/>
        <sz val="10"/>
        <rFont val="Calibri"/>
        <family val="2"/>
      </rPr>
      <t>If no EEM or Solar/Wind additions, then Initial Base Mortgage amount (3F) = Final Base Mortgage amount (4G)</t>
    </r>
  </si>
  <si>
    <r>
      <rPr>
        <b/>
        <sz val="24"/>
        <color rgb="FF1F3863"/>
        <rFont val="Calibri"/>
        <family val="2"/>
      </rPr>
      <t>STANDARD 203(k) PURCHASE</t>
    </r>
    <r>
      <rPr>
        <b/>
        <sz val="12"/>
        <color rgb="FF1F3863"/>
        <rFont val="Calibri"/>
        <family val="2"/>
      </rPr>
      <t xml:space="preserve"> TRANSACTION MAXIMUM MORTGAGE CALCULATION</t>
    </r>
  </si>
  <si>
    <t>Lesser of 3A or 3B  x Maximum LTV Factor from 3F</t>
  </si>
  <si>
    <r>
      <t xml:space="preserve">Step 2F </t>
    </r>
    <r>
      <rPr>
        <i/>
        <sz val="11"/>
        <rFont val="Calibri"/>
        <family val="2"/>
      </rPr>
      <t>(After-Improved Value)</t>
    </r>
    <r>
      <rPr>
        <b/>
        <sz val="11"/>
        <rFont val="Calibri"/>
        <family val="2"/>
      </rPr>
      <t xml:space="preserve"> X 110% (100% if Condo)</t>
    </r>
  </si>
  <si>
    <r>
      <t xml:space="preserve">Step 2E + Step 1E  </t>
    </r>
    <r>
      <rPr>
        <i/>
        <sz val="11"/>
        <rFont val="Calibri"/>
        <family val="2"/>
      </rPr>
      <t>(Adjusted As-Is Value + Step 1 Total)</t>
    </r>
  </si>
  <si>
    <r>
      <rPr>
        <b/>
        <sz val="11"/>
        <rFont val="Calibri"/>
        <family val="2"/>
      </rPr>
      <t xml:space="preserve">As-Is Property Value
</t>
    </r>
    <r>
      <rPr>
        <i/>
        <sz val="10"/>
        <rFont val="Calibri"/>
        <family val="2"/>
      </rPr>
      <t>(As-Is Appraaisal may be required to comply with Property Flipping guidelines)</t>
    </r>
  </si>
  <si>
    <r>
      <rPr>
        <b/>
        <sz val="11"/>
        <rFont val="Calibri"/>
        <family val="2"/>
      </rPr>
      <t xml:space="preserve">Total Rehabilitation Costs, Fees and Reserves             </t>
    </r>
    <r>
      <rPr>
        <i/>
        <sz val="11"/>
        <rFont val="Calibri"/>
        <family val="2"/>
      </rPr>
      <t xml:space="preserve">(Sum of 1A thru 1D)
</t>
    </r>
    <r>
      <rPr>
        <b/>
        <sz val="11"/>
        <color rgb="FFFF0000"/>
        <rFont val="Calibri"/>
        <family val="2"/>
      </rPr>
      <t/>
    </r>
  </si>
  <si>
    <t xml:space="preserve">2. Discount Points (Applied to Sum of 1A thru 1C)                                                                           </t>
  </si>
  <si>
    <r>
      <t>1. Origination Fee (Greater of $350 or 1.5% of (Sum of 1A thru 1C)</t>
    </r>
    <r>
      <rPr>
        <i/>
        <sz val="11"/>
        <rFont val="Calibri"/>
        <family val="2"/>
      </rPr>
      <t xml:space="preserve">        </t>
    </r>
    <r>
      <rPr>
        <sz val="11"/>
        <rFont val="Calibri"/>
        <family val="2"/>
      </rPr>
      <t xml:space="preserve"> </t>
    </r>
  </si>
  <si>
    <r>
      <rPr>
        <b/>
        <sz val="11"/>
        <rFont val="Calibri"/>
        <family val="2"/>
      </rPr>
      <t xml:space="preserve">Financeable Mortgage Fees </t>
    </r>
    <r>
      <rPr>
        <i/>
        <sz val="11"/>
        <rFont val="Calibri"/>
        <family val="2"/>
      </rPr>
      <t>(Sum of D1 and D2)</t>
    </r>
  </si>
  <si>
    <t>Piti</t>
  </si>
  <si>
    <t>Financeable Mortgage Payments Reserves</t>
  </si>
  <si>
    <t>7. Feasibility Study when necessary</t>
  </si>
  <si>
    <t>6. 203(k) Consultant Fees</t>
  </si>
  <si>
    <t>5. Architectural or Engineering Professional Fees</t>
  </si>
  <si>
    <r>
      <rPr>
        <b/>
        <sz val="11"/>
        <rFont val="Calibri"/>
        <family val="2"/>
      </rPr>
      <t xml:space="preserve">Financeable Repair and Improvement Costs and Fees Total </t>
    </r>
    <r>
      <rPr>
        <i/>
        <sz val="11"/>
        <rFont val="Calibri"/>
        <family val="2"/>
      </rPr>
      <t>(Sum of A1 thru A7</t>
    </r>
    <r>
      <rPr>
        <sz val="11"/>
        <rFont val="Calibri"/>
        <family val="2"/>
      </rPr>
      <t>)</t>
    </r>
  </si>
  <si>
    <t>v 4.1.16</t>
  </si>
  <si>
    <t>6. Material costs for items ordered &amp; prepaid by Borrower/or contractor under contract for delivery</t>
  </si>
  <si>
    <t>2. Architectural or Engineering Fees</t>
  </si>
  <si>
    <t>1. 203K Consultant Fees</t>
  </si>
  <si>
    <r>
      <rPr>
        <b/>
        <sz val="11"/>
        <rFont val="Calibri"/>
        <family val="2"/>
      </rPr>
      <t>Initial Draw at Closing Total</t>
    </r>
    <r>
      <rPr>
        <sz val="11"/>
        <rFont val="Calibri"/>
        <family val="2"/>
      </rPr>
      <t xml:space="preserve"> (Sum of B1 thru B7)</t>
    </r>
  </si>
  <si>
    <r>
      <rPr>
        <b/>
        <sz val="11"/>
        <rFont val="Calibri"/>
        <family val="2"/>
      </rPr>
      <t>Rehabilitation Escrow Account</t>
    </r>
    <r>
      <rPr>
        <sz val="11"/>
        <rFont val="Calibri"/>
        <family val="2"/>
      </rPr>
      <t xml:space="preserve"> (Sum of A1 thru A3)</t>
    </r>
  </si>
  <si>
    <r>
      <rPr>
        <b/>
        <sz val="11"/>
        <rFont val="Calibri"/>
        <family val="2"/>
      </rPr>
      <t>Calculating the LTV for Application of Annual MIP</t>
    </r>
  </si>
  <si>
    <r>
      <rPr>
        <b/>
        <i/>
        <sz val="11"/>
        <rFont val="Calibri"/>
        <family val="2"/>
      </rPr>
      <t xml:space="preserve">Step 3F + Step 4A                                                                                                    </t>
    </r>
    <r>
      <rPr>
        <i/>
        <sz val="11"/>
        <rFont val="Calibri"/>
        <family val="2"/>
      </rPr>
      <t>(Initial Base Mortgage Amount + EEM Improvement Amount)</t>
    </r>
  </si>
  <si>
    <r>
      <rPr>
        <b/>
        <sz val="22"/>
        <color theme="3" tint="-0.499984740745262"/>
        <rFont val="Calibri"/>
        <family val="2"/>
      </rPr>
      <t>STANDARD 203(k) REFINANCE</t>
    </r>
    <r>
      <rPr>
        <b/>
        <sz val="12"/>
        <color rgb="FF1F3863"/>
        <rFont val="Calibri"/>
        <family val="2"/>
      </rPr>
      <t xml:space="preserve"> TRANSACTION MAXIMUM MORTGAGE CALCULATION</t>
    </r>
  </si>
  <si>
    <r>
      <rPr>
        <b/>
        <sz val="11"/>
        <rFont val="Calibri"/>
        <family val="2"/>
      </rPr>
      <t xml:space="preserve">Total Rehabilitation Costs, Fees and Reserves               </t>
    </r>
    <r>
      <rPr>
        <i/>
        <sz val="11"/>
        <rFont val="Calibri"/>
        <family val="2"/>
      </rPr>
      <t>(Step 1E)</t>
    </r>
  </si>
  <si>
    <r>
      <rPr>
        <b/>
        <sz val="11"/>
        <rFont val="Calibri"/>
        <family val="2"/>
      </rPr>
      <t xml:space="preserve">Total Rehabilitation Costs, Fees and Reserves             </t>
    </r>
    <r>
      <rPr>
        <i/>
        <sz val="11"/>
        <rFont val="Calibri"/>
        <family val="2"/>
      </rPr>
      <t xml:space="preserve">(Sum of 1A , 1B, 1C &amp; 1D)     
</t>
    </r>
    <r>
      <rPr>
        <b/>
        <sz val="11"/>
        <color rgb="FFFF0000"/>
        <rFont val="Calibri"/>
        <family val="2"/>
      </rPr>
      <t/>
    </r>
  </si>
  <si>
    <t xml:space="preserve">2.   Discount Points on 1A       (Applied to Sum of 1A,1B and 1C)                                                                        </t>
  </si>
  <si>
    <r>
      <t>1.   Origination Fee (Greater of $350 or 1.5% of (sum of 1A,1B and 1C)</t>
    </r>
    <r>
      <rPr>
        <i/>
        <sz val="11"/>
        <rFont val="Calibri"/>
        <family val="2"/>
      </rPr>
      <t xml:space="preserve">      </t>
    </r>
    <r>
      <rPr>
        <sz val="11"/>
        <rFont val="Calibri"/>
        <family val="2"/>
      </rPr>
      <t xml:space="preserve"> </t>
    </r>
  </si>
  <si>
    <r>
      <rPr>
        <b/>
        <sz val="28"/>
        <color theme="4" tint="-0.499984740745262"/>
        <rFont val="Calibri"/>
        <family val="2"/>
      </rPr>
      <t xml:space="preserve">STANDARD 203(k) PURCHASE         </t>
    </r>
    <r>
      <rPr>
        <b/>
        <sz val="12"/>
        <color rgb="FF1F3863"/>
        <rFont val="Calibri"/>
        <family val="2"/>
      </rPr>
      <t xml:space="preserve"> TRANSACTION MAXIMUM MORTGAGE CALCULATION</t>
    </r>
  </si>
  <si>
    <r>
      <rPr>
        <b/>
        <sz val="28"/>
        <color theme="3" tint="-0.499984740745262"/>
        <rFont val="Calibri"/>
        <family val="2"/>
      </rPr>
      <t xml:space="preserve">LIMITED 203(k) REFINANCE                        </t>
    </r>
    <r>
      <rPr>
        <b/>
        <sz val="12"/>
        <color rgb="FF1F3863"/>
        <rFont val="Calibri"/>
        <family val="2"/>
      </rPr>
      <t xml:space="preserve"> TRANSACTION MAXIMUM MORTGAGE CALCULATION</t>
    </r>
  </si>
  <si>
    <r>
      <rPr>
        <b/>
        <sz val="26"/>
        <color rgb="FF1F3863"/>
        <rFont val="Calibri"/>
        <family val="2"/>
      </rPr>
      <t>LIMITED 203(k) PURCHASE</t>
    </r>
    <r>
      <rPr>
        <b/>
        <sz val="12"/>
        <color rgb="FF1F3863"/>
        <rFont val="Calibri"/>
        <family val="2"/>
      </rPr>
      <t xml:space="preserve">                                               TRANSACTION MAXIMUM MORTGAGE CALCULATION</t>
    </r>
  </si>
  <si>
    <r>
      <rPr>
        <b/>
        <sz val="24"/>
        <color rgb="FF1F3863"/>
        <rFont val="Calibri"/>
        <family val="2"/>
      </rPr>
      <t>STANDARD 203(k) REFINANCE</t>
    </r>
    <r>
      <rPr>
        <b/>
        <sz val="12"/>
        <color rgb="FF1F3863"/>
        <rFont val="Calibri"/>
        <family val="2"/>
      </rPr>
      <t xml:space="preserve">                                                                                         Transaction Maximum Mortgage Calculation</t>
    </r>
  </si>
  <si>
    <r>
      <t xml:space="preserve">Step 2D total  </t>
    </r>
    <r>
      <rPr>
        <i/>
        <sz val="11"/>
        <rFont val="Calibri"/>
        <family val="2"/>
      </rPr>
      <t>(Sum of 2A+2B+2C)</t>
    </r>
  </si>
  <si>
    <r>
      <rPr>
        <b/>
        <sz val="11"/>
        <rFont val="Calibri"/>
        <family val="2"/>
      </rPr>
      <t xml:space="preserve">Adjusted As-Is Value
</t>
    </r>
    <r>
      <rPr>
        <i/>
        <sz val="10"/>
        <color rgb="FFFF0000"/>
        <rFont val="Calibri"/>
        <family val="2"/>
      </rPr>
      <t xml:space="preserve">(If As-is appraisal is obtained, then the As-is property value (Step 2D) = Adjusted As-Is Value, </t>
    </r>
    <r>
      <rPr>
        <b/>
        <i/>
        <sz val="10"/>
        <color rgb="FFFF0000"/>
        <rFont val="Calibri"/>
        <family val="2"/>
      </rPr>
      <t xml:space="preserve">OR
</t>
    </r>
    <r>
      <rPr>
        <i/>
        <sz val="10"/>
        <color rgb="FFFF0000"/>
        <rFont val="Calibri"/>
        <family val="2"/>
      </rPr>
      <t xml:space="preserve">if As-is appraisal </t>
    </r>
    <r>
      <rPr>
        <b/>
        <i/>
        <u/>
        <sz val="10"/>
        <color rgb="FFFF0000"/>
        <rFont val="Calibri"/>
        <family val="2"/>
      </rPr>
      <t>is not </t>
    </r>
    <r>
      <rPr>
        <i/>
        <sz val="10"/>
        <color rgb="FFFF0000"/>
        <rFont val="Calibri"/>
        <family val="2"/>
      </rPr>
      <t>obtained, then Step 2C = Adjusted As-is Value)</t>
    </r>
  </si>
  <si>
    <t>v6.27.16</t>
  </si>
  <si>
    <t>PITI1</t>
  </si>
  <si>
    <t>v 7.20.16</t>
  </si>
  <si>
    <t>piti1</t>
  </si>
  <si>
    <r>
      <rPr>
        <b/>
        <sz val="11"/>
        <rFont val="Calibri"/>
        <family val="2"/>
      </rPr>
      <t xml:space="preserve">Adjusted As-Is Value
</t>
    </r>
    <r>
      <rPr>
        <i/>
        <sz val="10"/>
        <color theme="1"/>
        <rFont val="Calibri"/>
        <family val="2"/>
      </rPr>
      <t xml:space="preserve">(If As-is appraisal is obtained, then the As-is property value (Step 2E) = Adjusted As-Is Value, </t>
    </r>
    <r>
      <rPr>
        <b/>
        <i/>
        <sz val="10"/>
        <color theme="1"/>
        <rFont val="Calibri"/>
        <family val="2"/>
      </rPr>
      <t xml:space="preserve">OR
</t>
    </r>
    <r>
      <rPr>
        <i/>
        <sz val="10"/>
        <color theme="1"/>
        <rFont val="Calibri"/>
        <family val="2"/>
      </rPr>
      <t xml:space="preserve">if As-is appraisal </t>
    </r>
    <r>
      <rPr>
        <b/>
        <i/>
        <u/>
        <sz val="10"/>
        <color theme="1"/>
        <rFont val="Calibri"/>
        <family val="2"/>
      </rPr>
      <t>is not </t>
    </r>
    <r>
      <rPr>
        <i/>
        <sz val="10"/>
        <color theme="1"/>
        <rFont val="Calibri"/>
        <family val="2"/>
      </rPr>
      <t>obtained, then Step 2A + 2C = Adjusted As-is Value)</t>
    </r>
  </si>
  <si>
    <r>
      <rPr>
        <b/>
        <sz val="11"/>
        <rFont val="Calibri"/>
        <family val="2"/>
      </rPr>
      <t xml:space="preserve">As-Is Property Value
</t>
    </r>
    <r>
      <rPr>
        <i/>
        <sz val="10"/>
        <color theme="1"/>
        <rFont val="Calibri"/>
        <family val="2"/>
      </rPr>
      <t>(</t>
    </r>
    <r>
      <rPr>
        <b/>
        <i/>
        <sz val="10"/>
        <color rgb="FFFF0000"/>
        <rFont val="Calibri"/>
        <family val="2"/>
      </rPr>
      <t>As-is Appraisal required</t>
    </r>
    <r>
      <rPr>
        <i/>
        <sz val="10"/>
        <color theme="1"/>
        <rFont val="Calibri"/>
        <family val="2"/>
      </rPr>
      <t xml:space="preserve"> for properties acquired &lt;12 mos. before case # assignment date (except gift/inheritance), </t>
    </r>
    <r>
      <rPr>
        <b/>
        <i/>
        <sz val="10"/>
        <color theme="1"/>
        <rFont val="Calibri"/>
        <family val="2"/>
      </rPr>
      <t>OR</t>
    </r>
    <r>
      <rPr>
        <i/>
        <sz val="10"/>
        <color theme="1"/>
        <rFont val="Calibri"/>
        <family val="2"/>
      </rPr>
      <t xml:space="preserve">          if Step 2A + 2B &gt; Step 2G)</t>
    </r>
  </si>
  <si>
    <r>
      <rPr>
        <b/>
        <sz val="11"/>
        <rFont val="Calibri"/>
        <family val="2"/>
      </rPr>
      <t xml:space="preserve">Adjusted As-Is Value
</t>
    </r>
    <r>
      <rPr>
        <i/>
        <sz val="10"/>
        <rFont val="Calibri"/>
        <family val="2"/>
      </rPr>
      <t xml:space="preserve">(If As-is appraisal is obtained, then the As-is property value (Step 2E) = Adjusted As-Is Value, </t>
    </r>
    <r>
      <rPr>
        <b/>
        <i/>
        <sz val="10"/>
        <rFont val="Calibri"/>
        <family val="2"/>
      </rPr>
      <t xml:space="preserve">OR
</t>
    </r>
    <r>
      <rPr>
        <i/>
        <sz val="10"/>
        <rFont val="Calibri"/>
        <family val="2"/>
      </rPr>
      <t xml:space="preserve">if As-is appraisal </t>
    </r>
    <r>
      <rPr>
        <b/>
        <i/>
        <u/>
        <sz val="10"/>
        <rFont val="Calibri"/>
        <family val="2"/>
      </rPr>
      <t>is not </t>
    </r>
    <r>
      <rPr>
        <i/>
        <sz val="10"/>
        <rFont val="Calibri"/>
        <family val="2"/>
      </rPr>
      <t>obtained, then Step 2A + 2C = Adjusted As-is Value)</t>
    </r>
  </si>
  <si>
    <r>
      <rPr>
        <b/>
        <sz val="11"/>
        <rFont val="Calibri"/>
        <family val="2"/>
      </rPr>
      <t xml:space="preserve">As-Is Property Value
</t>
    </r>
    <r>
      <rPr>
        <i/>
        <sz val="10"/>
        <rFont val="Calibri"/>
        <family val="2"/>
      </rPr>
      <t>(</t>
    </r>
    <r>
      <rPr>
        <b/>
        <i/>
        <sz val="10"/>
        <color rgb="FFFF0000"/>
        <rFont val="Calibri"/>
        <family val="2"/>
      </rPr>
      <t>As-is Appraisal required</t>
    </r>
    <r>
      <rPr>
        <i/>
        <sz val="10"/>
        <rFont val="Calibri"/>
        <family val="2"/>
      </rPr>
      <t xml:space="preserve"> for properties acquired &lt;12 mos. before case # assignment date (except gift/inheritance), OR if Step 2A + 2B &gt;Step 2G)</t>
    </r>
  </si>
  <si>
    <r>
      <t xml:space="preserve">1.   Costs of construction, repairs and rehabilitation    </t>
    </r>
    <r>
      <rPr>
        <sz val="11"/>
        <color rgb="FFFF0000"/>
        <rFont val="Calibri"/>
        <family val="2"/>
      </rPr>
      <t>(min repair $5,000)</t>
    </r>
    <r>
      <rPr>
        <sz val="11"/>
        <rFont val="Calibri"/>
        <family val="2"/>
      </rPr>
      <t xml:space="preserve">                           </t>
    </r>
  </si>
  <si>
    <r>
      <t xml:space="preserve">1.   Costs of construction, repairs and rehabilitation   </t>
    </r>
    <r>
      <rPr>
        <sz val="11"/>
        <color rgb="FFFF0000"/>
        <rFont val="Calibri"/>
        <family val="2"/>
      </rPr>
      <t xml:space="preserve"> (min repair $5,000) </t>
    </r>
    <r>
      <rPr>
        <sz val="11"/>
        <rFont val="Calibri"/>
        <family val="2"/>
      </rPr>
      <t xml:space="preserve">                     </t>
    </r>
  </si>
  <si>
    <r>
      <t xml:space="preserve">Financeable Contingency Reserves </t>
    </r>
    <r>
      <rPr>
        <b/>
        <sz val="11"/>
        <color rgb="FFFF0000"/>
        <rFont val="Calibri"/>
        <family val="2"/>
      </rPr>
      <t xml:space="preserve">                              </t>
    </r>
  </si>
  <si>
    <t xml:space="preserve">Financeable Contingency Reserves                           </t>
  </si>
  <si>
    <t xml:space="preserve">Financeable Contingency Reserves                              </t>
  </si>
  <si>
    <t xml:space="preserve">Financeable Contingency Reserves                                </t>
  </si>
  <si>
    <t>G</t>
  </si>
  <si>
    <t>Less Lead-Based Credit</t>
  </si>
  <si>
    <t>Less Lead Based Paint Credit</t>
  </si>
  <si>
    <t>3.  Title Update Fees</t>
  </si>
  <si>
    <t>Initial Base Mortgage Amount = Lesser of 3B or 3D</t>
  </si>
  <si>
    <r>
      <t>Initial Base Mortgage Amount = Lesser of 3</t>
    </r>
    <r>
      <rPr>
        <sz val="11"/>
        <rFont val="Calibri"/>
        <family val="2"/>
      </rPr>
      <t>B</t>
    </r>
    <r>
      <rPr>
        <b/>
        <sz val="11"/>
        <rFont val="Calibri"/>
        <family val="2"/>
      </rPr>
      <t xml:space="preserve"> or 3D</t>
    </r>
  </si>
  <si>
    <t>v 4.24.18</t>
  </si>
  <si>
    <t>v4.24.18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</si>
</sst>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41">
    <font>
      <sz val="10"/>
      <color rgb="FF000000"/>
      <name val="Times New Roman"/>
      <charset val="204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rgb="FF1F3863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u/>
      <sz val="10"/>
      <name val="Calibri"/>
      <family val="2"/>
    </font>
    <font>
      <sz val="10"/>
      <name val="Wingdings 2"/>
      <family val="1"/>
    </font>
    <font>
      <u/>
      <sz val="10"/>
      <name val="Calibri"/>
      <family val="2"/>
    </font>
    <font>
      <sz val="10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i/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26"/>
      <color rgb="FF1F3863"/>
      <name val="Calibri"/>
      <family val="2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28"/>
      <color theme="3" tint="-0.499984740745262"/>
      <name val="Calibri"/>
      <family val="2"/>
    </font>
    <font>
      <sz val="12"/>
      <name val="Calibri"/>
      <family val="2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4"/>
      <color rgb="FF1F3863"/>
      <name val="Calibri"/>
      <family val="2"/>
    </font>
    <font>
      <b/>
      <sz val="28"/>
      <color theme="4" tint="-0.499984740745262"/>
      <name val="Calibri"/>
      <family val="2"/>
    </font>
    <font>
      <sz val="11"/>
      <name val="Calibri"/>
      <family val="2"/>
      <scheme val="minor"/>
    </font>
    <font>
      <b/>
      <sz val="22"/>
      <color theme="3" tint="-0.499984740745262"/>
      <name val="Calibri"/>
      <family val="2"/>
    </font>
    <font>
      <sz val="8"/>
      <name val="Times New Roman"/>
      <family val="1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i/>
      <u/>
      <sz val="10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u/>
      <sz val="10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02">
    <xf numFmtId="0" fontId="0" fillId="0" borderId="0" xfId="0" applyFill="1" applyBorder="1" applyAlignment="1">
      <alignment horizontal="left" vertical="top"/>
    </xf>
    <xf numFmtId="0" fontId="14" fillId="0" borderId="0" xfId="0" applyFont="1" applyFill="1" applyBorder="1" applyAlignment="1" applyProtection="1">
      <alignment horizontal="center" vertical="top" wrapText="1"/>
      <protection hidden="1"/>
    </xf>
    <xf numFmtId="164" fontId="0" fillId="0" borderId="0" xfId="0" applyNumberFormat="1" applyFill="1" applyBorder="1" applyAlignment="1" applyProtection="1">
      <alignment horizontal="right" vertical="top" wrapText="1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3" xfId="0" applyFont="1" applyFill="1" applyBorder="1" applyAlignment="1" applyProtection="1">
      <alignment horizontal="center" vertical="top" wrapText="1"/>
      <protection hidden="1"/>
    </xf>
    <xf numFmtId="164" fontId="0" fillId="0" borderId="3" xfId="0" applyNumberFormat="1" applyFill="1" applyBorder="1" applyAlignment="1" applyProtection="1">
      <alignment horizontal="left" vertical="top" wrapText="1"/>
      <protection hidden="1"/>
    </xf>
    <xf numFmtId="0" fontId="2" fillId="0" borderId="15" xfId="0" applyFont="1" applyFill="1" applyBorder="1" applyAlignment="1" applyProtection="1">
      <alignment horizontal="center" vertical="top" wrapText="1"/>
      <protection hidden="1"/>
    </xf>
    <xf numFmtId="0" fontId="0" fillId="0" borderId="15" xfId="0" applyFill="1" applyBorder="1" applyAlignment="1" applyProtection="1">
      <alignment horizontal="left" vertical="top" wrapText="1"/>
      <protection hidden="1"/>
    </xf>
    <xf numFmtId="0" fontId="2" fillId="0" borderId="5" xfId="0" applyFont="1" applyFill="1" applyBorder="1" applyAlignment="1" applyProtection="1">
      <alignment vertical="top" wrapText="1"/>
      <protection hidden="1"/>
    </xf>
    <xf numFmtId="0" fontId="2" fillId="0" borderId="3" xfId="0" applyFont="1" applyFill="1" applyBorder="1" applyAlignment="1" applyProtection="1">
      <alignment vertical="top" wrapText="1"/>
      <protection hidden="1"/>
    </xf>
    <xf numFmtId="0" fontId="2" fillId="0" borderId="1" xfId="0" applyFont="1" applyFill="1" applyBorder="1" applyAlignment="1" applyProtection="1">
      <alignment vertical="top" wrapText="1"/>
      <protection hidden="1"/>
    </xf>
    <xf numFmtId="44" fontId="0" fillId="0" borderId="0" xfId="1" applyFont="1" applyFill="1" applyBorder="1" applyAlignment="1" applyProtection="1">
      <alignment horizontal="right" vertical="top" wrapText="1"/>
      <protection hidden="1"/>
    </xf>
    <xf numFmtId="0" fontId="0" fillId="0" borderId="6" xfId="0" applyFill="1" applyBorder="1" applyAlignment="1" applyProtection="1">
      <alignment horizontal="right" vertical="top" wrapText="1"/>
      <protection hidden="1"/>
    </xf>
    <xf numFmtId="0" fontId="0" fillId="0" borderId="0" xfId="0" applyFill="1" applyBorder="1" applyAlignment="1" applyProtection="1">
      <alignment horizontal="right" vertical="top" wrapText="1"/>
      <protection hidden="1"/>
    </xf>
    <xf numFmtId="0" fontId="2" fillId="4" borderId="1" xfId="0" applyFont="1" applyFill="1" applyBorder="1" applyAlignment="1" applyProtection="1">
      <alignment vertical="center" wrapText="1"/>
      <protection hidden="1"/>
    </xf>
    <xf numFmtId="164" fontId="0" fillId="3" borderId="0" xfId="0" applyNumberFormat="1" applyFill="1" applyBorder="1" applyAlignment="1" applyProtection="1">
      <alignment vertical="top" wrapText="1"/>
      <protection locked="0" hidden="1"/>
    </xf>
    <xf numFmtId="0" fontId="0" fillId="3" borderId="1" xfId="0" applyFill="1" applyBorder="1" applyAlignment="1" applyProtection="1">
      <alignment horizontal="left" vertical="top" wrapText="1"/>
      <protection locked="0" hidden="1"/>
    </xf>
    <xf numFmtId="164" fontId="0" fillId="3" borderId="6" xfId="0" applyNumberFormat="1" applyFill="1" applyBorder="1" applyAlignment="1" applyProtection="1">
      <alignment horizontal="right" vertical="top" wrapText="1"/>
      <protection locked="0" hidden="1"/>
    </xf>
    <xf numFmtId="0" fontId="2" fillId="3" borderId="1" xfId="0" applyFont="1" applyFill="1" applyBorder="1" applyAlignment="1" applyProtection="1">
      <alignment horizontal="left" vertical="top" wrapText="1"/>
      <protection locked="0" hidden="1"/>
    </xf>
    <xf numFmtId="164" fontId="0" fillId="3" borderId="1" xfId="0" applyNumberFormat="1" applyFill="1" applyBorder="1" applyAlignment="1" applyProtection="1">
      <alignment vertical="top" wrapText="1"/>
      <protection locked="0" hidden="1"/>
    </xf>
    <xf numFmtId="164" fontId="0" fillId="3" borderId="5" xfId="0" applyNumberFormat="1" applyFill="1" applyBorder="1" applyAlignment="1" applyProtection="1">
      <alignment vertical="top" wrapText="1"/>
      <protection locked="0" hidden="1"/>
    </xf>
    <xf numFmtId="164" fontId="0" fillId="0" borderId="1" xfId="0" applyNumberFormat="1" applyFill="1" applyBorder="1" applyAlignment="1" applyProtection="1">
      <alignment vertical="top" wrapText="1"/>
      <protection hidden="1"/>
    </xf>
    <xf numFmtId="164" fontId="0" fillId="2" borderId="1" xfId="0" applyNumberFormat="1" applyFill="1" applyBorder="1" applyAlignment="1" applyProtection="1">
      <alignment vertical="top" wrapText="1"/>
      <protection hidden="1"/>
    </xf>
    <xf numFmtId="164" fontId="0" fillId="0" borderId="5" xfId="0" applyNumberFormat="1" applyFill="1" applyBorder="1" applyAlignment="1" applyProtection="1">
      <alignment horizontal="right" vertical="top" wrapText="1"/>
      <protection hidden="1"/>
    </xf>
    <xf numFmtId="164" fontId="0" fillId="0" borderId="1" xfId="0" applyNumberFormat="1" applyFill="1" applyBorder="1" applyAlignment="1" applyProtection="1">
      <alignment horizontal="right" vertical="top" wrapText="1"/>
      <protection hidden="1"/>
    </xf>
    <xf numFmtId="164" fontId="0" fillId="3" borderId="1" xfId="0" applyNumberFormat="1" applyFill="1" applyBorder="1" applyAlignment="1" applyProtection="1">
      <alignment horizontal="right" vertical="top" wrapText="1"/>
      <protection locked="0" hidden="1"/>
    </xf>
    <xf numFmtId="164" fontId="0" fillId="0" borderId="10" xfId="0" applyNumberFormat="1" applyFill="1" applyBorder="1" applyAlignment="1" applyProtection="1">
      <alignment horizontal="right" vertical="top" wrapText="1"/>
      <protection hidden="1"/>
    </xf>
    <xf numFmtId="164" fontId="0" fillId="0" borderId="15" xfId="0" applyNumberFormat="1" applyFill="1" applyBorder="1" applyAlignment="1" applyProtection="1">
      <alignment vertical="top" wrapText="1"/>
      <protection hidden="1"/>
    </xf>
    <xf numFmtId="0" fontId="0" fillId="0" borderId="15" xfId="0" applyFill="1" applyBorder="1" applyAlignment="1" applyProtection="1">
      <alignment horizontal="right" vertical="top" wrapText="1"/>
      <protection hidden="1"/>
    </xf>
    <xf numFmtId="0" fontId="0" fillId="0" borderId="5" xfId="0" applyFill="1" applyBorder="1" applyAlignment="1" applyProtection="1">
      <alignment horizontal="right" vertical="top" wrapText="1"/>
      <protection hidden="1"/>
    </xf>
    <xf numFmtId="164" fontId="0" fillId="5" borderId="1" xfId="0" applyNumberFormat="1" applyFill="1" applyBorder="1" applyAlignment="1" applyProtection="1">
      <alignment vertical="top" wrapText="1"/>
      <protection hidden="1"/>
    </xf>
    <xf numFmtId="0" fontId="20" fillId="0" borderId="0" xfId="0" applyFont="1" applyFill="1" applyBorder="1" applyAlignment="1" applyProtection="1">
      <alignment horizontal="left" vertical="top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0" fillId="0" borderId="5" xfId="0" applyFill="1" applyBorder="1" applyAlignment="1" applyProtection="1">
      <alignment horizontal="left" vertical="top" wrapText="1"/>
      <protection hidden="1"/>
    </xf>
    <xf numFmtId="0" fontId="2" fillId="0" borderId="5" xfId="0" applyFont="1" applyFill="1" applyBorder="1" applyAlignment="1" applyProtection="1">
      <alignment horizontal="center" vertical="top" wrapText="1"/>
      <protection hidden="1"/>
    </xf>
    <xf numFmtId="0" fontId="0" fillId="0" borderId="15" xfId="0" applyFill="1" applyBorder="1" applyAlignment="1" applyProtection="1">
      <alignment vertical="top" wrapText="1"/>
      <protection hidden="1"/>
    </xf>
    <xf numFmtId="0" fontId="0" fillId="0" borderId="5" xfId="0" applyFill="1" applyBorder="1" applyAlignment="1" applyProtection="1">
      <alignment vertical="top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6" xfId="0" applyFont="1" applyFill="1" applyBorder="1" applyAlignment="1" applyProtection="1">
      <alignment horizontal="center" vertical="top" wrapText="1"/>
      <protection hidden="1"/>
    </xf>
    <xf numFmtId="7" fontId="0" fillId="0" borderId="15" xfId="1" applyNumberFormat="1" applyFont="1" applyFill="1" applyBorder="1" applyAlignment="1" applyProtection="1">
      <alignment vertical="top" wrapText="1"/>
      <protection hidden="1"/>
    </xf>
    <xf numFmtId="7" fontId="0" fillId="0" borderId="5" xfId="0" applyNumberFormat="1" applyFill="1" applyBorder="1" applyAlignment="1" applyProtection="1">
      <alignment vertical="top" wrapText="1"/>
      <protection hidden="1"/>
    </xf>
    <xf numFmtId="49" fontId="2" fillId="0" borderId="1" xfId="0" applyNumberFormat="1" applyFont="1" applyFill="1" applyBorder="1" applyAlignment="1" applyProtection="1">
      <alignment horizontal="center" vertical="top" wrapText="1"/>
      <protection hidden="1"/>
    </xf>
    <xf numFmtId="49" fontId="2" fillId="0" borderId="15" xfId="0" applyNumberFormat="1" applyFont="1" applyFill="1" applyBorder="1" applyAlignment="1" applyProtection="1">
      <alignment horizontal="center" vertical="top" wrapText="1"/>
      <protection hidden="1"/>
    </xf>
    <xf numFmtId="49" fontId="0" fillId="0" borderId="15" xfId="0" applyNumberFormat="1" applyFill="1" applyBorder="1" applyAlignment="1" applyProtection="1">
      <alignment horizontal="left" vertical="top" wrapText="1"/>
      <protection hidden="1"/>
    </xf>
    <xf numFmtId="49" fontId="0" fillId="0" borderId="5" xfId="0" applyNumberFormat="1" applyFill="1" applyBorder="1" applyAlignment="1" applyProtection="1">
      <alignment horizontal="left" vertical="top"/>
      <protection hidden="1"/>
    </xf>
    <xf numFmtId="9" fontId="0" fillId="0" borderId="3" xfId="0" applyNumberForma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2" fillId="0" borderId="3" xfId="0" applyFont="1" applyFill="1" applyBorder="1" applyAlignment="1" applyProtection="1">
      <alignment horizontal="left" vertical="top" wrapText="1"/>
      <protection hidden="1"/>
    </xf>
    <xf numFmtId="0" fontId="0" fillId="0" borderId="3" xfId="0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top" wrapText="1"/>
      <protection hidden="1"/>
    </xf>
    <xf numFmtId="0" fontId="0" fillId="0" borderId="6" xfId="0" applyFill="1" applyBorder="1" applyAlignment="1" applyProtection="1">
      <alignment horizontal="left" vertical="top" wrapText="1"/>
      <protection hidden="1"/>
    </xf>
    <xf numFmtId="0" fontId="0" fillId="0" borderId="9" xfId="0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0" fillId="4" borderId="4" xfId="0" applyFill="1" applyBorder="1" applyAlignment="1" applyProtection="1">
      <alignment horizontal="center" vertical="top" wrapText="1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0" fontId="2" fillId="0" borderId="9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6" xfId="0" applyFont="1" applyFill="1" applyBorder="1" applyAlignment="1" applyProtection="1">
      <alignment horizontal="left" vertical="top" wrapText="1"/>
      <protection hidden="1"/>
    </xf>
    <xf numFmtId="0" fontId="2" fillId="0" borderId="3" xfId="0" applyFont="1" applyFill="1" applyBorder="1" applyAlignment="1" applyProtection="1">
      <alignment horizontal="center" vertical="top" wrapText="1"/>
      <protection hidden="1"/>
    </xf>
    <xf numFmtId="0" fontId="0" fillId="0" borderId="7" xfId="0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 applyProtection="1">
      <alignment horizontal="center" vertical="top" wrapText="1"/>
      <protection hidden="1"/>
    </xf>
    <xf numFmtId="0" fontId="0" fillId="0" borderId="13" xfId="0" applyFill="1" applyBorder="1" applyAlignment="1" applyProtection="1">
      <alignment horizontal="left" vertical="top" wrapText="1"/>
      <protection hidden="1"/>
    </xf>
    <xf numFmtId="0" fontId="0" fillId="0" borderId="14" xfId="0" applyFill="1" applyBorder="1" applyAlignment="1" applyProtection="1">
      <alignment horizontal="left" vertical="top" wrapText="1"/>
      <protection hidden="1"/>
    </xf>
    <xf numFmtId="0" fontId="0" fillId="0" borderId="8" xfId="0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1" xfId="0" applyFill="1" applyBorder="1" applyAlignment="1" applyProtection="1">
      <alignment horizontal="left" vertical="top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8" xfId="0" applyFill="1" applyBorder="1" applyAlignment="1" applyProtection="1">
      <alignment horizontal="left" vertical="top"/>
      <protection hidden="1"/>
    </xf>
    <xf numFmtId="44" fontId="0" fillId="0" borderId="8" xfId="1" applyFont="1" applyFill="1" applyBorder="1" applyAlignment="1" applyProtection="1">
      <alignment horizontal="right" vertical="top" wrapText="1"/>
      <protection hidden="1"/>
    </xf>
    <xf numFmtId="44" fontId="0" fillId="0" borderId="12" xfId="1" applyFont="1" applyFill="1" applyBorder="1" applyAlignment="1" applyProtection="1">
      <alignment horizontal="right" vertical="top" wrapText="1"/>
      <protection hidden="1"/>
    </xf>
    <xf numFmtId="7" fontId="0" fillId="0" borderId="12" xfId="1" applyNumberFormat="1" applyFont="1" applyFill="1" applyBorder="1" applyAlignment="1" applyProtection="1">
      <alignment vertical="top" wrapText="1"/>
      <protection hidden="1"/>
    </xf>
    <xf numFmtId="44" fontId="0" fillId="0" borderId="10" xfId="1" applyFont="1" applyFill="1" applyBorder="1" applyAlignment="1" applyProtection="1">
      <alignment vertical="top" wrapText="1"/>
      <protection hidden="1"/>
    </xf>
    <xf numFmtId="44" fontId="0" fillId="0" borderId="15" xfId="1" applyFont="1" applyFill="1" applyBorder="1" applyAlignment="1" applyProtection="1">
      <alignment vertical="top" wrapText="1"/>
      <protection hidden="1"/>
    </xf>
    <xf numFmtId="44" fontId="0" fillId="0" borderId="6" xfId="1" applyFont="1" applyFill="1" applyBorder="1" applyAlignment="1" applyProtection="1">
      <alignment horizontal="right" vertical="top" wrapText="1"/>
      <protection hidden="1"/>
    </xf>
    <xf numFmtId="44" fontId="0" fillId="0" borderId="5" xfId="1" applyFont="1" applyFill="1" applyBorder="1" applyAlignment="1" applyProtection="1">
      <alignment vertical="top" wrapText="1"/>
      <protection hidden="1"/>
    </xf>
    <xf numFmtId="0" fontId="0" fillId="0" borderId="3" xfId="0" applyFill="1" applyBorder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horizontal="left" vertical="top"/>
      <protection hidden="1"/>
    </xf>
    <xf numFmtId="9" fontId="0" fillId="0" borderId="0" xfId="0" applyNumberFormat="1" applyFill="1" applyBorder="1" applyAlignment="1" applyProtection="1">
      <alignment horizontal="left" vertical="top"/>
      <protection hidden="1"/>
    </xf>
    <xf numFmtId="10" fontId="0" fillId="0" borderId="0" xfId="0" applyNumberFormat="1" applyFill="1" applyBorder="1" applyAlignment="1" applyProtection="1">
      <alignment horizontal="left" vertical="top"/>
      <protection hidden="1"/>
    </xf>
    <xf numFmtId="0" fontId="0" fillId="0" borderId="0" xfId="0" applyFill="1" applyBorder="1" applyAlignment="1" applyProtection="1">
      <alignment horizontal="right" vertical="top"/>
      <protection hidden="1"/>
    </xf>
    <xf numFmtId="164" fontId="0" fillId="0" borderId="5" xfId="0" applyNumberFormat="1" applyFill="1" applyBorder="1" applyAlignment="1" applyProtection="1">
      <alignment vertical="top" wrapText="1"/>
      <protection hidden="1"/>
    </xf>
    <xf numFmtId="7" fontId="0" fillId="3" borderId="6" xfId="3" applyNumberFormat="1" applyFont="1" applyFill="1" applyBorder="1" applyAlignment="1" applyProtection="1">
      <alignment horizontal="right" vertical="center" wrapText="1"/>
      <protection locked="0" hidden="1"/>
    </xf>
    <xf numFmtId="7" fontId="0" fillId="0" borderId="6" xfId="3" applyNumberFormat="1" applyFont="1" applyFill="1" applyBorder="1" applyAlignment="1" applyProtection="1">
      <alignment horizontal="right" vertical="top" wrapText="1"/>
      <protection hidden="1"/>
    </xf>
    <xf numFmtId="164" fontId="0" fillId="0" borderId="15" xfId="0" applyNumberFormat="1" applyFill="1" applyBorder="1" applyAlignment="1" applyProtection="1">
      <alignment horizontal="right" vertical="top" wrapText="1"/>
      <protection hidden="1"/>
    </xf>
    <xf numFmtId="164" fontId="0" fillId="0" borderId="10" xfId="3" applyNumberFormat="1" applyFont="1" applyFill="1" applyBorder="1" applyAlignment="1" applyProtection="1">
      <alignment horizontal="right" vertical="top" wrapText="1"/>
      <protection hidden="1"/>
    </xf>
    <xf numFmtId="44" fontId="0" fillId="0" borderId="0" xfId="3" applyFont="1" applyFill="1" applyBorder="1" applyAlignment="1" applyProtection="1">
      <alignment horizontal="right" vertical="top" wrapText="1"/>
      <protection hidden="1"/>
    </xf>
    <xf numFmtId="164" fontId="0" fillId="0" borderId="5" xfId="3" applyNumberFormat="1" applyFont="1" applyFill="1" applyBorder="1" applyAlignment="1" applyProtection="1">
      <alignment horizontal="right" vertical="top" wrapText="1"/>
      <protection hidden="1"/>
    </xf>
    <xf numFmtId="7" fontId="0" fillId="3" borderId="6" xfId="3" applyNumberFormat="1" applyFont="1" applyFill="1" applyBorder="1" applyAlignment="1" applyProtection="1">
      <alignment horizontal="right" vertical="top" wrapText="1"/>
      <protection locked="0" hidden="1"/>
    </xf>
    <xf numFmtId="44" fontId="0" fillId="0" borderId="6" xfId="3" applyFont="1" applyFill="1" applyBorder="1" applyAlignment="1" applyProtection="1">
      <alignment horizontal="right" vertical="top" wrapText="1"/>
      <protection hidden="1"/>
    </xf>
    <xf numFmtId="0" fontId="0" fillId="0" borderId="6" xfId="0" applyFill="1" applyBorder="1" applyAlignment="1" applyProtection="1">
      <alignment horizontal="left" vertical="top"/>
      <protection hidden="1"/>
    </xf>
    <xf numFmtId="0" fontId="2" fillId="0" borderId="6" xfId="0" applyFont="1" applyFill="1" applyBorder="1" applyAlignment="1" applyProtection="1">
      <alignment horizontal="left" vertical="top" wrapText="1"/>
      <protection hidden="1"/>
    </xf>
    <xf numFmtId="164" fontId="0" fillId="0" borderId="15" xfId="3" applyNumberFormat="1" applyFont="1" applyFill="1" applyBorder="1" applyAlignment="1" applyProtection="1">
      <alignment horizontal="right" vertical="top" wrapText="1"/>
      <protection hidden="1"/>
    </xf>
    <xf numFmtId="7" fontId="0" fillId="3" borderId="0" xfId="3" applyNumberFormat="1" applyFont="1" applyFill="1" applyBorder="1" applyAlignment="1" applyProtection="1">
      <alignment horizontal="right" vertical="top" wrapText="1"/>
      <protection locked="0" hidden="1"/>
    </xf>
    <xf numFmtId="7" fontId="0" fillId="0" borderId="0" xfId="3" applyNumberFormat="1" applyFont="1" applyFill="1" applyBorder="1" applyAlignment="1" applyProtection="1">
      <alignment horizontal="right" vertical="top" wrapText="1"/>
      <protection hidden="1"/>
    </xf>
    <xf numFmtId="44" fontId="0" fillId="0" borderId="8" xfId="3" applyFont="1" applyFill="1" applyBorder="1" applyAlignment="1" applyProtection="1">
      <alignment horizontal="right" vertical="top" wrapText="1"/>
      <protection hidden="1"/>
    </xf>
    <xf numFmtId="0" fontId="14" fillId="0" borderId="3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164" fontId="0" fillId="0" borderId="3" xfId="0" applyNumberFormat="1" applyFill="1" applyBorder="1" applyAlignment="1" applyProtection="1">
      <alignment horizontal="center" vertical="top" wrapText="1"/>
      <protection hidden="1"/>
    </xf>
    <xf numFmtId="164" fontId="0" fillId="0" borderId="8" xfId="0" applyNumberFormat="1" applyFill="1" applyBorder="1" applyAlignment="1" applyProtection="1">
      <alignment horizontal="center" vertical="top" wrapText="1"/>
      <protection hidden="1"/>
    </xf>
    <xf numFmtId="0" fontId="0" fillId="0" borderId="5" xfId="0" applyFill="1" applyBorder="1" applyAlignment="1" applyProtection="1">
      <alignment horizontal="left" vertical="top"/>
      <protection hidden="1"/>
    </xf>
    <xf numFmtId="164" fontId="0" fillId="0" borderId="3" xfId="0" applyNumberFormat="1" applyFill="1" applyBorder="1" applyAlignment="1" applyProtection="1">
      <alignment vertical="top" wrapText="1"/>
      <protection hidden="1"/>
    </xf>
    <xf numFmtId="14" fontId="0" fillId="0" borderId="0" xfId="0" applyNumberFormat="1" applyFill="1" applyBorder="1" applyAlignment="1" applyProtection="1">
      <alignment horizontal="right" vertical="top"/>
      <protection hidden="1"/>
    </xf>
    <xf numFmtId="0" fontId="24" fillId="0" borderId="0" xfId="0" applyFont="1" applyFill="1" applyBorder="1" applyAlignment="1" applyProtection="1">
      <alignment horizontal="left" vertical="top"/>
      <protection hidden="1"/>
    </xf>
    <xf numFmtId="164" fontId="0" fillId="0" borderId="7" xfId="0" applyNumberFormat="1" applyFill="1" applyBorder="1" applyAlignment="1" applyProtection="1">
      <alignment horizontal="right" vertical="top" wrapText="1"/>
      <protection hidden="1"/>
    </xf>
    <xf numFmtId="0" fontId="0" fillId="0" borderId="4" xfId="0" applyFill="1" applyBorder="1" applyAlignment="1" applyProtection="1">
      <alignment horizontal="right" vertical="top" wrapText="1"/>
      <protection hidden="1"/>
    </xf>
    <xf numFmtId="164" fontId="0" fillId="3" borderId="0" xfId="0" applyNumberFormat="1" applyFill="1" applyBorder="1" applyAlignment="1" applyProtection="1">
      <alignment horizontal="right" vertical="top" wrapText="1"/>
      <protection locked="0" hidden="1"/>
    </xf>
    <xf numFmtId="0" fontId="26" fillId="0" borderId="0" xfId="0" applyFont="1" applyFill="1" applyBorder="1" applyAlignment="1" applyProtection="1">
      <alignment horizontal="left" vertical="top" wrapText="1"/>
      <protection hidden="1"/>
    </xf>
    <xf numFmtId="0" fontId="26" fillId="0" borderId="13" xfId="0" applyFont="1" applyFill="1" applyBorder="1" applyAlignment="1" applyProtection="1">
      <alignment horizontal="left" vertical="top" wrapText="1"/>
      <protection hidden="1"/>
    </xf>
    <xf numFmtId="0" fontId="0" fillId="0" borderId="15" xfId="0" applyFill="1" applyBorder="1" applyAlignment="1" applyProtection="1">
      <alignment horizontal="left" vertical="top"/>
      <protection hidden="1"/>
    </xf>
    <xf numFmtId="0" fontId="4" fillId="0" borderId="13" xfId="0" applyFont="1" applyFill="1" applyBorder="1" applyAlignment="1" applyProtection="1">
      <alignment horizontal="left" vertical="top" wrapText="1"/>
      <protection hidden="1"/>
    </xf>
    <xf numFmtId="0" fontId="2" fillId="0" borderId="13" xfId="0" applyFont="1" applyFill="1" applyBorder="1" applyAlignment="1" applyProtection="1">
      <alignment horizontal="center" vertical="top" wrapText="1"/>
      <protection hidden="1"/>
    </xf>
    <xf numFmtId="9" fontId="0" fillId="0" borderId="3" xfId="0" applyNumberFormat="1" applyFill="1" applyBorder="1" applyAlignment="1" applyProtection="1">
      <alignment horizontal="center" vertical="top" wrapText="1"/>
      <protection hidden="1"/>
    </xf>
    <xf numFmtId="164" fontId="0" fillId="0" borderId="6" xfId="0" applyNumberFormat="1" applyFill="1" applyBorder="1" applyAlignment="1" applyProtection="1">
      <alignment horizontal="center" vertical="top" wrapText="1"/>
      <protection hidden="1"/>
    </xf>
    <xf numFmtId="0" fontId="0" fillId="0" borderId="4" xfId="0" applyFill="1" applyBorder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0" fontId="4" fillId="0" borderId="9" xfId="0" applyFont="1" applyFill="1" applyBorder="1" applyAlignment="1" applyProtection="1">
      <alignment horizontal="left" vertical="top" wrapText="1"/>
      <protection hidden="1"/>
    </xf>
    <xf numFmtId="0" fontId="32" fillId="0" borderId="8" xfId="0" applyFont="1" applyFill="1" applyBorder="1" applyAlignment="1" applyProtection="1">
      <alignment horizontal="center" vertical="top" wrapText="1"/>
      <protection hidden="1"/>
    </xf>
    <xf numFmtId="0" fontId="0" fillId="0" borderId="13" xfId="0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0" fillId="0" borderId="14" xfId="0" applyFill="1" applyBorder="1" applyAlignment="1" applyProtection="1">
      <alignment horizontal="left" vertical="top" wrapText="1"/>
      <protection hidden="1"/>
    </xf>
    <xf numFmtId="0" fontId="2" fillId="0" borderId="3" xfId="0" applyFont="1" applyFill="1" applyBorder="1" applyAlignment="1" applyProtection="1">
      <alignment horizontal="center" vertical="top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2" fillId="0" borderId="15" xfId="0" applyFont="1" applyFill="1" applyBorder="1" applyAlignment="1" applyProtection="1">
      <alignment horizontal="center" vertical="top" wrapText="1"/>
      <protection hidden="1"/>
    </xf>
    <xf numFmtId="0" fontId="2" fillId="0" borderId="3" xfId="0" applyFont="1" applyFill="1" applyBorder="1" applyAlignment="1" applyProtection="1">
      <alignment horizontal="left" vertical="top" wrapText="1"/>
      <protection hidden="1"/>
    </xf>
    <xf numFmtId="0" fontId="0" fillId="0" borderId="3" xfId="0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top" wrapText="1"/>
      <protection hidden="1"/>
    </xf>
    <xf numFmtId="0" fontId="0" fillId="0" borderId="6" xfId="0" applyFill="1" applyBorder="1" applyAlignment="1" applyProtection="1">
      <alignment horizontal="left" vertical="top" wrapText="1"/>
      <protection hidden="1"/>
    </xf>
    <xf numFmtId="0" fontId="1" fillId="4" borderId="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6" xfId="0" applyFont="1" applyFill="1" applyBorder="1" applyAlignment="1" applyProtection="1">
      <alignment horizontal="left" vertical="top" wrapText="1"/>
      <protection hidden="1"/>
    </xf>
    <xf numFmtId="0" fontId="0" fillId="0" borderId="7" xfId="0" applyFill="1" applyBorder="1" applyAlignment="1" applyProtection="1">
      <alignment horizontal="left" vertical="top" wrapText="1"/>
      <protection hidden="1"/>
    </xf>
    <xf numFmtId="0" fontId="0" fillId="0" borderId="13" xfId="0" applyFill="1" applyBorder="1" applyAlignment="1" applyProtection="1">
      <alignment horizontal="left" vertical="top" wrapText="1"/>
      <protection hidden="1"/>
    </xf>
    <xf numFmtId="0" fontId="0" fillId="0" borderId="14" xfId="0" applyFill="1" applyBorder="1" applyAlignment="1" applyProtection="1">
      <alignment horizontal="left" vertical="top" wrapText="1"/>
      <protection hidden="1"/>
    </xf>
    <xf numFmtId="0" fontId="0" fillId="0" borderId="8" xfId="0" applyFill="1" applyBorder="1" applyAlignment="1" applyProtection="1">
      <alignment horizontal="left" vertical="top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2" fillId="0" borderId="15" xfId="0" applyFont="1" applyFill="1" applyBorder="1" applyAlignment="1" applyProtection="1">
      <alignment horizontal="center" vertical="top" wrapText="1"/>
      <protection hidden="1"/>
    </xf>
    <xf numFmtId="0" fontId="2" fillId="0" borderId="5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Fill="1" applyBorder="1" applyAlignment="1" applyProtection="1">
      <alignment horizontal="left" vertical="top" wrapText="1"/>
      <protection hidden="1"/>
    </xf>
    <xf numFmtId="44" fontId="0" fillId="0" borderId="0" xfId="3" applyFont="1" applyFill="1" applyBorder="1" applyAlignment="1" applyProtection="1">
      <alignment horizontal="right" vertical="top" wrapText="1"/>
      <protection hidden="1"/>
    </xf>
    <xf numFmtId="7" fontId="0" fillId="0" borderId="0" xfId="3" applyNumberFormat="1" applyFont="1" applyFill="1" applyBorder="1" applyAlignment="1" applyProtection="1">
      <alignment horizontal="right" vertical="top" wrapText="1"/>
      <protection hidden="1"/>
    </xf>
    <xf numFmtId="164" fontId="0" fillId="3" borderId="15" xfId="0" applyNumberFormat="1" applyFill="1" applyBorder="1" applyAlignment="1" applyProtection="1">
      <alignment vertical="top" wrapText="1"/>
      <protection locked="0" hidden="1"/>
    </xf>
    <xf numFmtId="0" fontId="2" fillId="4" borderId="15" xfId="0" applyFont="1" applyFill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 applyProtection="1">
      <alignment vertical="center" wrapText="1"/>
      <protection hidden="1"/>
    </xf>
    <xf numFmtId="0" fontId="0" fillId="0" borderId="3" xfId="0" applyFill="1" applyBorder="1" applyAlignment="1" applyProtection="1">
      <alignment horizontal="center" vertical="top" wrapText="1"/>
      <protection hidden="1"/>
    </xf>
    <xf numFmtId="164" fontId="0" fillId="0" borderId="14" xfId="0" applyNumberFormat="1" applyFill="1" applyBorder="1" applyAlignment="1" applyProtection="1">
      <alignment vertical="top" wrapText="1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left" vertical="top"/>
      <protection hidden="1"/>
    </xf>
    <xf numFmtId="0" fontId="0" fillId="0" borderId="14" xfId="0" applyFill="1" applyBorder="1" applyAlignment="1" applyProtection="1">
      <alignment horizontal="left" vertical="top"/>
      <protection hidden="1"/>
    </xf>
    <xf numFmtId="0" fontId="14" fillId="0" borderId="14" xfId="0" applyFont="1" applyFill="1" applyBorder="1" applyAlignment="1" applyProtection="1">
      <alignment horizontal="left" vertical="top"/>
      <protection hidden="1"/>
    </xf>
    <xf numFmtId="0" fontId="0" fillId="0" borderId="9" xfId="0" applyFill="1" applyBorder="1" applyAlignment="1" applyProtection="1">
      <alignment horizontal="left" vertical="top"/>
      <protection hidden="1"/>
    </xf>
    <xf numFmtId="0" fontId="0" fillId="0" borderId="7" xfId="0" applyFill="1" applyBorder="1" applyAlignment="1" applyProtection="1">
      <alignment horizontal="left" vertical="top"/>
      <protection hidden="1"/>
    </xf>
    <xf numFmtId="164" fontId="0" fillId="0" borderId="3" xfId="0" applyNumberFormat="1" applyFill="1" applyBorder="1" applyAlignment="1" applyProtection="1">
      <alignment horizontal="right" vertical="top" wrapText="1"/>
      <protection locked="0" hidden="1"/>
    </xf>
    <xf numFmtId="9" fontId="0" fillId="3" borderId="1" xfId="2" applyFont="1" applyFill="1" applyBorder="1" applyAlignment="1" applyProtection="1">
      <alignment horizontal="left" vertical="top" wrapText="1"/>
      <protection locked="0" hidden="1"/>
    </xf>
    <xf numFmtId="10" fontId="0" fillId="3" borderId="1" xfId="2" applyNumberFormat="1" applyFont="1" applyFill="1" applyBorder="1" applyAlignment="1" applyProtection="1">
      <alignment horizontal="left" vertical="top" wrapText="1"/>
      <protection locked="0" hidden="1"/>
    </xf>
    <xf numFmtId="9" fontId="2" fillId="3" borderId="1" xfId="2" applyFont="1" applyFill="1" applyBorder="1" applyAlignment="1" applyProtection="1">
      <alignment horizontal="left" vertical="top" wrapText="1"/>
      <protection locked="0" hidden="1"/>
    </xf>
    <xf numFmtId="165" fontId="2" fillId="3" borderId="1" xfId="2" applyNumberFormat="1" applyFont="1" applyFill="1" applyBorder="1" applyAlignment="1" applyProtection="1">
      <alignment horizontal="left" vertical="top" wrapText="1"/>
      <protection locked="0" hidden="1"/>
    </xf>
    <xf numFmtId="165" fontId="0" fillId="3" borderId="1" xfId="2" applyNumberFormat="1" applyFont="1" applyFill="1" applyBorder="1" applyAlignment="1" applyProtection="1">
      <alignment horizontal="left" vertical="top" wrapText="1"/>
      <protection locked="0" hidden="1"/>
    </xf>
    <xf numFmtId="9" fontId="0" fillId="3" borderId="1" xfId="2" applyNumberFormat="1" applyFont="1" applyFill="1" applyBorder="1" applyAlignment="1" applyProtection="1">
      <alignment horizontal="left" vertical="top" wrapText="1"/>
      <protection locked="0" hidden="1"/>
    </xf>
    <xf numFmtId="164" fontId="14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0" fillId="0" borderId="0" xfId="0" applyFill="1" applyBorder="1" applyAlignment="1" applyProtection="1">
      <alignment horizontal="center" vertical="top"/>
      <protection hidden="1"/>
    </xf>
    <xf numFmtId="14" fontId="14" fillId="0" borderId="0" xfId="0" applyNumberFormat="1" applyFont="1" applyFill="1" applyBorder="1" applyAlignment="1" applyProtection="1">
      <alignment horizontal="center" vertical="top"/>
      <protection hidden="1"/>
    </xf>
    <xf numFmtId="14" fontId="14" fillId="0" borderId="0" xfId="0" applyNumberFormat="1" applyFont="1" applyFill="1" applyBorder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horizontal="center" vertical="top"/>
      <protection hidden="1"/>
    </xf>
    <xf numFmtId="0" fontId="0" fillId="0" borderId="13" xfId="0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0" fillId="0" borderId="14" xfId="0" applyFill="1" applyBorder="1" applyAlignment="1" applyProtection="1">
      <alignment horizontal="left" vertical="top" wrapText="1"/>
      <protection hidden="1"/>
    </xf>
    <xf numFmtId="0" fontId="0" fillId="0" borderId="6" xfId="0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2" fillId="0" borderId="4" xfId="0" applyFont="1" applyFill="1" applyBorder="1" applyAlignment="1" applyProtection="1">
      <alignment horizontal="left" vertical="top" wrapText="1"/>
      <protection hidden="1"/>
    </xf>
    <xf numFmtId="9" fontId="2" fillId="3" borderId="5" xfId="2" applyNumberFormat="1" applyFont="1" applyFill="1" applyBorder="1" applyAlignment="1" applyProtection="1">
      <alignment horizontal="left" vertical="top" wrapText="1"/>
      <protection locked="0" hidden="1"/>
    </xf>
    <xf numFmtId="164" fontId="0" fillId="3" borderId="10" xfId="0" applyNumberFormat="1" applyFill="1" applyBorder="1" applyAlignment="1" applyProtection="1">
      <alignment vertical="top" wrapText="1"/>
      <protection locked="0" hidden="1"/>
    </xf>
    <xf numFmtId="164" fontId="0" fillId="3" borderId="10" xfId="1" applyNumberFormat="1" applyFont="1" applyFill="1" applyBorder="1" applyAlignment="1" applyProtection="1">
      <alignment horizontal="right" vertical="top" wrapText="1"/>
      <protection locked="0" hidden="1"/>
    </xf>
    <xf numFmtId="164" fontId="0" fillId="3" borderId="15" xfId="1" applyNumberFormat="1" applyFont="1" applyFill="1" applyBorder="1" applyAlignment="1" applyProtection="1">
      <alignment horizontal="right" vertical="top" wrapText="1"/>
      <protection locked="0" hidden="1"/>
    </xf>
    <xf numFmtId="164" fontId="0" fillId="3" borderId="5" xfId="1" applyNumberFormat="1" applyFont="1" applyFill="1" applyBorder="1" applyAlignment="1" applyProtection="1">
      <alignment horizontal="right" vertical="top" wrapText="1"/>
      <protection locked="0" hidden="1"/>
    </xf>
    <xf numFmtId="0" fontId="0" fillId="3" borderId="10" xfId="0" applyFill="1" applyBorder="1" applyAlignment="1" applyProtection="1">
      <alignment horizontal="left" vertical="top" wrapText="1"/>
      <protection locked="0" hidden="1"/>
    </xf>
    <xf numFmtId="0" fontId="0" fillId="0" borderId="8" xfId="0" applyFill="1" applyBorder="1" applyAlignment="1" applyProtection="1">
      <alignment horizontal="left" vertical="top" wrapText="1"/>
      <protection locked="0" hidden="1"/>
    </xf>
    <xf numFmtId="164" fontId="0" fillId="0" borderId="4" xfId="0" applyNumberFormat="1" applyFill="1" applyBorder="1" applyAlignment="1" applyProtection="1">
      <alignment horizontal="right" vertical="top" wrapText="1"/>
      <protection hidden="1"/>
    </xf>
    <xf numFmtId="164" fontId="0" fillId="3" borderId="10" xfId="0" applyNumberFormat="1" applyFill="1" applyBorder="1" applyAlignment="1" applyProtection="1">
      <alignment horizontal="right" vertical="top" wrapText="1"/>
      <protection locked="0" hidden="1"/>
    </xf>
    <xf numFmtId="164" fontId="0" fillId="3" borderId="1" xfId="0" applyNumberFormat="1" applyFill="1" applyBorder="1" applyAlignment="1" applyProtection="1">
      <alignment horizontal="center" vertical="top" wrapText="1"/>
      <protection locked="0" hidden="1"/>
    </xf>
    <xf numFmtId="164" fontId="14" fillId="3" borderId="1" xfId="0" applyNumberFormat="1" applyFont="1" applyFill="1" applyBorder="1" applyAlignment="1" applyProtection="1">
      <alignment horizontal="right" vertical="top" wrapText="1"/>
      <protection locked="0" hidden="1"/>
    </xf>
    <xf numFmtId="164" fontId="0" fillId="0" borderId="0" xfId="0" applyNumberFormat="1" applyFill="1" applyBorder="1" applyAlignment="1" applyProtection="1">
      <alignment horizontal="center" vertical="top" wrapText="1"/>
      <protection locked="0" hidden="1"/>
    </xf>
    <xf numFmtId="164" fontId="0" fillId="3" borderId="11" xfId="0" applyNumberFormat="1" applyFill="1" applyBorder="1" applyAlignment="1" applyProtection="1">
      <alignment horizontal="center" vertical="top" wrapText="1"/>
      <protection locked="0" hidden="1"/>
    </xf>
    <xf numFmtId="164" fontId="0" fillId="0" borderId="0" xfId="0" applyNumberFormat="1" applyFill="1" applyBorder="1" applyAlignment="1" applyProtection="1">
      <alignment vertical="top" wrapText="1"/>
      <protection locked="0" hidden="1"/>
    </xf>
    <xf numFmtId="164" fontId="0" fillId="3" borderId="11" xfId="0" applyNumberFormat="1" applyFill="1" applyBorder="1" applyAlignment="1" applyProtection="1">
      <alignment vertical="top" wrapText="1"/>
      <protection locked="0" hidden="1"/>
    </xf>
    <xf numFmtId="0" fontId="40" fillId="0" borderId="2" xfId="0" applyFont="1" applyFill="1" applyBorder="1" applyAlignment="1" applyProtection="1">
      <alignment horizontal="left" vertical="top" wrapText="1"/>
      <protection hidden="1"/>
    </xf>
    <xf numFmtId="0" fontId="40" fillId="0" borderId="3" xfId="0" applyFont="1" applyFill="1" applyBorder="1" applyAlignment="1" applyProtection="1">
      <alignment horizontal="left" vertical="top" wrapText="1"/>
      <protection hidden="1"/>
    </xf>
    <xf numFmtId="0" fontId="40" fillId="0" borderId="4" xfId="0" applyFont="1" applyFill="1" applyBorder="1" applyAlignment="1" applyProtection="1">
      <alignment horizontal="left" vertical="top" wrapText="1"/>
      <protection hidden="1"/>
    </xf>
    <xf numFmtId="0" fontId="2" fillId="0" borderId="3" xfId="0" applyFont="1" applyFill="1" applyBorder="1" applyAlignment="1" applyProtection="1">
      <alignment horizontal="left" vertical="top" wrapText="1"/>
      <protection hidden="1"/>
    </xf>
    <xf numFmtId="0" fontId="0" fillId="0" borderId="3" xfId="0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6" xfId="0" applyFont="1" applyFill="1" applyBorder="1" applyAlignment="1" applyProtection="1">
      <alignment horizontal="center" vertical="top" wrapText="1"/>
      <protection hidden="1"/>
    </xf>
    <xf numFmtId="0" fontId="1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3" xfId="0" applyFont="1" applyFill="1" applyBorder="1" applyAlignment="1" applyProtection="1">
      <alignment horizontal="left" vertical="top" wrapText="1"/>
      <protection hidden="1"/>
    </xf>
    <xf numFmtId="0" fontId="3" fillId="0" borderId="3" xfId="0" applyFont="1" applyFill="1" applyBorder="1" applyAlignment="1" applyProtection="1">
      <alignment horizontal="left" vertical="top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top" wrapText="1"/>
      <protection hidden="1"/>
    </xf>
    <xf numFmtId="0" fontId="2" fillId="0" borderId="3" xfId="0" applyFont="1" applyFill="1" applyBorder="1" applyAlignment="1" applyProtection="1">
      <alignment horizontal="center" vertical="top" wrapText="1"/>
      <protection hidden="1"/>
    </xf>
    <xf numFmtId="0" fontId="2" fillId="0" borderId="4" xfId="0" applyFont="1" applyFill="1" applyBorder="1" applyAlignment="1" applyProtection="1">
      <alignment horizontal="center" vertical="top" wrapText="1"/>
      <protection hidden="1"/>
    </xf>
    <xf numFmtId="0" fontId="2" fillId="0" borderId="9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Fill="1" applyBorder="1" applyAlignment="1" applyProtection="1">
      <alignment horizontal="center" vertical="top" wrapText="1"/>
      <protection hidden="1"/>
    </xf>
    <xf numFmtId="0" fontId="2" fillId="0" borderId="7" xfId="0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0" fillId="0" borderId="9" xfId="0" applyFill="1" applyBorder="1" applyAlignment="1" applyProtection="1">
      <alignment horizontal="center" vertical="top" wrapText="1"/>
      <protection hidden="1"/>
    </xf>
    <xf numFmtId="0" fontId="0" fillId="0" borderId="6" xfId="0" applyFill="1" applyBorder="1" applyAlignment="1" applyProtection="1">
      <alignment horizontal="center" vertical="top" wrapText="1"/>
      <protection hidden="1"/>
    </xf>
    <xf numFmtId="0" fontId="0" fillId="0" borderId="7" xfId="0" applyFill="1" applyBorder="1" applyAlignment="1" applyProtection="1">
      <alignment horizontal="center" vertical="top" wrapText="1"/>
      <protection hidden="1"/>
    </xf>
    <xf numFmtId="0" fontId="0" fillId="0" borderId="6" xfId="0" applyFill="1" applyBorder="1" applyAlignment="1" applyProtection="1">
      <alignment horizontal="left" vertical="top" wrapText="1"/>
      <protection hidden="1"/>
    </xf>
    <xf numFmtId="0" fontId="2" fillId="0" borderId="2" xfId="0" applyFont="1" applyFill="1" applyBorder="1" applyAlignment="1" applyProtection="1">
      <alignment horizontal="left" vertical="top" wrapText="1"/>
      <protection hidden="1"/>
    </xf>
    <xf numFmtId="0" fontId="0" fillId="0" borderId="2" xfId="0" applyFill="1" applyBorder="1" applyAlignment="1" applyProtection="1">
      <alignment horizontal="left" vertical="top" wrapText="1"/>
      <protection hidden="1"/>
    </xf>
    <xf numFmtId="0" fontId="0" fillId="0" borderId="9" xfId="0" applyFill="1" applyBorder="1" applyAlignment="1" applyProtection="1">
      <alignment horizontal="left" vertical="top" wrapText="1"/>
      <protection hidden="1"/>
    </xf>
    <xf numFmtId="0" fontId="5" fillId="4" borderId="2" xfId="0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2" fillId="4" borderId="2" xfId="0" applyFont="1" applyFill="1" applyBorder="1" applyAlignment="1" applyProtection="1">
      <alignment horizontal="center" vertical="top" wrapText="1"/>
      <protection hidden="1"/>
    </xf>
    <xf numFmtId="0" fontId="0" fillId="4" borderId="3" xfId="0" applyFill="1" applyBorder="1" applyAlignment="1" applyProtection="1">
      <alignment horizontal="center" vertical="top" wrapText="1"/>
      <protection hidden="1"/>
    </xf>
    <xf numFmtId="0" fontId="0" fillId="4" borderId="4" xfId="0" applyFill="1" applyBorder="1" applyAlignment="1" applyProtection="1">
      <alignment horizontal="center" vertical="top" wrapText="1"/>
      <protection hidden="1"/>
    </xf>
    <xf numFmtId="0" fontId="8" fillId="0" borderId="2" xfId="0" applyFont="1" applyFill="1" applyBorder="1" applyAlignment="1" applyProtection="1">
      <alignment horizontal="left" vertical="top" wrapText="1"/>
      <protection hidden="1"/>
    </xf>
    <xf numFmtId="0" fontId="4" fillId="0" borderId="2" xfId="0" applyFont="1" applyFill="1" applyBorder="1" applyAlignment="1" applyProtection="1">
      <alignment horizontal="left" vertical="top" wrapText="1"/>
      <protection hidden="1"/>
    </xf>
    <xf numFmtId="10" fontId="0" fillId="0" borderId="2" xfId="2" applyNumberFormat="1" applyFont="1" applyFill="1" applyBorder="1" applyAlignment="1" applyProtection="1">
      <alignment horizontal="right" vertical="top" wrapText="1"/>
      <protection hidden="1"/>
    </xf>
    <xf numFmtId="10" fontId="0" fillId="0" borderId="3" xfId="2" applyNumberFormat="1" applyFont="1" applyFill="1" applyBorder="1" applyAlignment="1" applyProtection="1">
      <alignment horizontal="right" vertical="top" wrapText="1"/>
      <protection hidden="1"/>
    </xf>
    <xf numFmtId="10" fontId="0" fillId="0" borderId="4" xfId="2" applyNumberFormat="1" applyFont="1" applyFill="1" applyBorder="1" applyAlignment="1" applyProtection="1">
      <alignment horizontal="right" vertical="top" wrapText="1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0" fontId="21" fillId="0" borderId="0" xfId="0" applyFont="1" applyFill="1" applyBorder="1" applyAlignment="1" applyProtection="1">
      <alignment horizontal="left" vertical="top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6" xfId="0" applyFont="1" applyFill="1" applyBorder="1" applyAlignment="1" applyProtection="1">
      <alignment horizontal="left" vertical="top" wrapText="1"/>
      <protection hidden="1"/>
    </xf>
    <xf numFmtId="0" fontId="0" fillId="0" borderId="7" xfId="0" applyFill="1" applyBorder="1" applyAlignment="1" applyProtection="1">
      <alignment horizontal="left" vertical="top" wrapText="1"/>
      <protection hidden="1"/>
    </xf>
    <xf numFmtId="0" fontId="16" fillId="0" borderId="6" xfId="0" applyFont="1" applyFill="1" applyBorder="1" applyAlignment="1" applyProtection="1">
      <alignment horizontal="left" vertical="top" wrapText="1"/>
      <protection hidden="1"/>
    </xf>
    <xf numFmtId="0" fontId="2" fillId="0" borderId="13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 applyProtection="1">
      <alignment horizontal="center" vertical="top" wrapText="1"/>
      <protection hidden="1"/>
    </xf>
    <xf numFmtId="0" fontId="2" fillId="0" borderId="8" xfId="0" applyFont="1" applyFill="1" applyBorder="1" applyAlignment="1" applyProtection="1">
      <alignment horizontal="center" vertical="top" wrapText="1"/>
      <protection hidden="1"/>
    </xf>
    <xf numFmtId="0" fontId="2" fillId="0" borderId="12" xfId="0" applyFont="1" applyFill="1" applyBorder="1" applyAlignment="1" applyProtection="1">
      <alignment horizontal="center" vertical="top" wrapText="1"/>
      <protection hidden="1"/>
    </xf>
    <xf numFmtId="0" fontId="0" fillId="0" borderId="13" xfId="0" applyFill="1" applyBorder="1" applyAlignment="1" applyProtection="1">
      <alignment horizontal="left" vertical="top" wrapText="1"/>
      <protection hidden="1"/>
    </xf>
    <xf numFmtId="0" fontId="0" fillId="0" borderId="14" xfId="0" applyFill="1" applyBorder="1" applyAlignment="1" applyProtection="1">
      <alignment horizontal="left" vertical="top" wrapText="1"/>
      <protection hidden="1"/>
    </xf>
    <xf numFmtId="0" fontId="0" fillId="0" borderId="8" xfId="0" applyFill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horizontal="left" vertical="top" wrapText="1"/>
      <protection hidden="1"/>
    </xf>
    <xf numFmtId="0" fontId="7" fillId="0" borderId="6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2" fillId="0" borderId="15" xfId="0" applyFont="1" applyFill="1" applyBorder="1" applyAlignment="1" applyProtection="1">
      <alignment horizontal="center" vertical="top" wrapText="1"/>
      <protection hidden="1"/>
    </xf>
    <xf numFmtId="0" fontId="2" fillId="0" borderId="5" xfId="0" applyFont="1" applyFill="1" applyBorder="1" applyAlignment="1" applyProtection="1">
      <alignment horizontal="center" vertical="top" wrapText="1"/>
      <protection hidden="1"/>
    </xf>
    <xf numFmtId="0" fontId="3" fillId="0" borderId="6" xfId="0" applyFont="1" applyFill="1" applyBorder="1" applyAlignment="1" applyProtection="1">
      <alignment horizontal="left" vertical="top" wrapText="1"/>
      <protection hidden="1"/>
    </xf>
    <xf numFmtId="0" fontId="0" fillId="4" borderId="2" xfId="0" applyFill="1" applyBorder="1" applyAlignment="1" applyProtection="1">
      <alignment horizontal="center" vertical="top" wrapText="1"/>
      <protection hidden="1"/>
    </xf>
    <xf numFmtId="0" fontId="2" fillId="0" borderId="6" xfId="0" applyFont="1" applyFill="1" applyBorder="1" applyAlignment="1" applyProtection="1">
      <alignment horizontal="left" vertical="top" wrapText="1"/>
      <protection hidden="1"/>
    </xf>
    <xf numFmtId="164" fontId="0" fillId="0" borderId="0" xfId="3" applyNumberFormat="1" applyFont="1" applyFill="1" applyBorder="1" applyAlignment="1" applyProtection="1">
      <alignment horizontal="right" vertical="top" wrapText="1"/>
      <protection hidden="1"/>
    </xf>
    <xf numFmtId="44" fontId="0" fillId="0" borderId="0" xfId="3" applyFont="1" applyFill="1" applyBorder="1" applyAlignment="1" applyProtection="1">
      <alignment horizontal="right" vertical="top" wrapText="1"/>
      <protection hidden="1"/>
    </xf>
    <xf numFmtId="7" fontId="0" fillId="0" borderId="0" xfId="3" applyNumberFormat="1" applyFont="1" applyFill="1" applyBorder="1" applyAlignment="1" applyProtection="1">
      <alignment horizontal="right" vertical="top" wrapText="1"/>
      <protection hidden="1"/>
    </xf>
    <xf numFmtId="0" fontId="2" fillId="0" borderId="4" xfId="0" applyFont="1" applyFill="1" applyBorder="1" applyAlignment="1" applyProtection="1">
      <alignment horizontal="left" vertical="top" wrapText="1"/>
      <protection hidden="1"/>
    </xf>
    <xf numFmtId="0" fontId="4" fillId="0" borderId="8" xfId="0" applyFont="1" applyFill="1" applyBorder="1" applyAlignment="1" applyProtection="1">
      <alignment horizontal="left" vertical="top" wrapText="1"/>
      <protection hidden="1"/>
    </xf>
    <xf numFmtId="0" fontId="25" fillId="0" borderId="0" xfId="0" applyFont="1" applyFill="1" applyBorder="1" applyAlignment="1" applyProtection="1">
      <alignment horizontal="left" vertical="top" wrapText="1"/>
      <protection hidden="1"/>
    </xf>
    <xf numFmtId="0" fontId="3" fillId="0" borderId="2" xfId="0" applyFont="1" applyFill="1" applyBorder="1" applyAlignment="1" applyProtection="1">
      <alignment horizontal="left" vertical="center" wrapText="1"/>
      <protection hidden="1"/>
    </xf>
    <xf numFmtId="0" fontId="0" fillId="0" borderId="3" xfId="0" applyFill="1" applyBorder="1" applyAlignment="1" applyProtection="1">
      <alignment horizontal="left" vertical="center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 applyProtection="1">
      <alignment horizontal="left" vertical="top" wrapText="1"/>
      <protection hidden="1"/>
    </xf>
    <xf numFmtId="10" fontId="0" fillId="0" borderId="3" xfId="4" applyNumberFormat="1" applyFont="1" applyFill="1" applyBorder="1" applyAlignment="1" applyProtection="1">
      <alignment horizontal="right" vertical="top" wrapText="1"/>
      <protection hidden="1"/>
    </xf>
    <xf numFmtId="10" fontId="0" fillId="0" borderId="4" xfId="4" applyNumberFormat="1" applyFont="1" applyFill="1" applyBorder="1" applyAlignment="1" applyProtection="1">
      <alignment horizontal="right" vertical="top" wrapText="1"/>
      <protection hidden="1"/>
    </xf>
    <xf numFmtId="0" fontId="25" fillId="0" borderId="6" xfId="0" applyFont="1" applyFill="1" applyBorder="1" applyAlignment="1" applyProtection="1">
      <alignment horizontal="left" vertical="top" wrapText="1"/>
      <protection hidden="1"/>
    </xf>
    <xf numFmtId="0" fontId="27" fillId="0" borderId="11" xfId="0" applyFont="1" applyFill="1" applyBorder="1" applyAlignment="1" applyProtection="1">
      <alignment horizontal="left" vertical="top" wrapText="1"/>
      <protection hidden="1"/>
    </xf>
    <xf numFmtId="0" fontId="27" fillId="0" borderId="8" xfId="0" applyFont="1" applyFill="1" applyBorder="1" applyAlignment="1" applyProtection="1">
      <alignment horizontal="left" vertical="top" wrapText="1"/>
      <protection hidden="1"/>
    </xf>
    <xf numFmtId="0" fontId="5" fillId="4" borderId="4" xfId="0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14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top" wrapText="1"/>
      <protection hidden="1"/>
    </xf>
    <xf numFmtId="0" fontId="2" fillId="4" borderId="15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0" fillId="4" borderId="6" xfId="0" applyFill="1" applyBorder="1" applyAlignment="1" applyProtection="1">
      <alignment horizontal="center" vertical="top" wrapText="1"/>
      <protection hidden="1"/>
    </xf>
    <xf numFmtId="0" fontId="0" fillId="4" borderId="7" xfId="0" applyFill="1" applyBorder="1" applyAlignment="1" applyProtection="1">
      <alignment horizontal="center" vertical="top" wrapText="1"/>
      <protection hidden="1"/>
    </xf>
    <xf numFmtId="0" fontId="6" fillId="0" borderId="2" xfId="0" applyFont="1" applyFill="1" applyBorder="1" applyAlignment="1" applyProtection="1">
      <alignment horizontal="left" vertical="top" wrapText="1"/>
      <protection hidden="1"/>
    </xf>
    <xf numFmtId="0" fontId="2" fillId="0" borderId="11" xfId="0" applyFont="1" applyFill="1" applyBorder="1" applyAlignment="1" applyProtection="1">
      <alignment horizontal="left" vertical="top" wrapText="1"/>
      <protection locked="0" hidden="1"/>
    </xf>
    <xf numFmtId="0" fontId="2" fillId="0" borderId="8" xfId="0" applyFont="1" applyFill="1" applyBorder="1" applyAlignment="1" applyProtection="1">
      <alignment horizontal="left" vertical="top" wrapText="1"/>
      <protection locked="0" hidden="1"/>
    </xf>
    <xf numFmtId="10" fontId="0" fillId="0" borderId="11" xfId="4" applyNumberFormat="1" applyFont="1" applyFill="1" applyBorder="1" applyAlignment="1" applyProtection="1">
      <alignment horizontal="right" vertical="top" wrapText="1"/>
      <protection hidden="1"/>
    </xf>
    <xf numFmtId="10" fontId="0" fillId="0" borderId="8" xfId="4" applyNumberFormat="1" applyFont="1" applyFill="1" applyBorder="1" applyAlignment="1" applyProtection="1">
      <alignment horizontal="right" vertical="top" wrapText="1"/>
      <protection hidden="1"/>
    </xf>
    <xf numFmtId="10" fontId="0" fillId="0" borderId="12" xfId="4" applyNumberFormat="1" applyFont="1" applyFill="1" applyBorder="1" applyAlignment="1" applyProtection="1">
      <alignment horizontal="right" vertical="top" wrapText="1"/>
      <protection hidden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30" fillId="0" borderId="0" xfId="0" applyFont="1" applyFill="1" applyBorder="1" applyAlignment="1" applyProtection="1">
      <alignment horizontal="left" vertical="top" wrapText="1"/>
      <protection hidden="1"/>
    </xf>
    <xf numFmtId="0" fontId="1" fillId="4" borderId="11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0" fontId="1" fillId="4" borderId="12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top" wrapText="1"/>
      <protection hidden="1"/>
    </xf>
  </cellXfs>
  <cellStyles count="5">
    <cellStyle name="Currency" xfId="1" builtinId="4"/>
    <cellStyle name="Currency 2" xfId="3" xr:uid="{00000000-0005-0000-0000-000001000000}"/>
    <cellStyle name="Normal" xfId="0" builtinId="0"/>
    <cellStyle name="Percent" xfId="2" builtinId="5"/>
    <cellStyle name="Percent 2" xfId="4" xr:uid="{00000000-0005-0000-0000-000004000000}"/>
  </cellStyles>
  <dxfs count="6">
    <dxf>
      <fill>
        <patternFill>
          <bgColor rgb="FFFF0000"/>
        </patternFill>
      </fill>
    </dxf>
    <dxf>
      <numFmt numFmtId="166" formatCode="&quot;$&quot;#,##0"/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66" formatCode="&quot;$&quot;#,##0"/>
      <fill>
        <patternFill>
          <bgColor rgb="FFFF0000"/>
        </patternFill>
      </fill>
    </dxf>
    <dxf>
      <font>
        <b/>
        <i val="0"/>
        <color theme="1" tint="4.9989318521683403E-2"/>
      </font>
      <fill>
        <patternFill>
          <bgColor rgb="FFCC0000"/>
        </patternFill>
      </fill>
    </dxf>
    <dxf>
      <font>
        <b/>
        <i val="0"/>
        <color theme="1" tint="4.9989318521683403E-2"/>
      </font>
      <fill>
        <patternFill>
          <bgColor rgb="FFCC0000"/>
        </patternFill>
      </fill>
    </dxf>
  </dxfs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4</xdr:col>
      <xdr:colOff>819150</xdr:colOff>
      <xdr:row>1</xdr:row>
      <xdr:rowOff>57150</xdr:rowOff>
    </xdr:to>
    <xdr:pic>
      <xdr:nvPicPr>
        <xdr:cNvPr id="2" name="Picture 1" descr="http://www.remnwholesale.com/email_imgs/remn_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03835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4</xdr:col>
      <xdr:colOff>1619250</xdr:colOff>
      <xdr:row>1</xdr:row>
      <xdr:rowOff>19050</xdr:rowOff>
    </xdr:to>
    <xdr:pic>
      <xdr:nvPicPr>
        <xdr:cNvPr id="2" name="Picture 1" descr="http://www.remnwholesale.com/email_imgs/remn_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28289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1657350</xdr:colOff>
      <xdr:row>1</xdr:row>
      <xdr:rowOff>9525</xdr:rowOff>
    </xdr:to>
    <xdr:pic>
      <xdr:nvPicPr>
        <xdr:cNvPr id="2" name="Picture 1" descr="http://www.remnwholesale.com/email_imgs/remn_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3370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38099</xdr:rowOff>
    </xdr:from>
    <xdr:to>
      <xdr:col>4</xdr:col>
      <xdr:colOff>1523999</xdr:colOff>
      <xdr:row>0</xdr:row>
      <xdr:rowOff>809624</xdr:rowOff>
    </xdr:to>
    <xdr:pic>
      <xdr:nvPicPr>
        <xdr:cNvPr id="2" name="Picture 1" descr="http://www.remnwholesale.com/email_imgs/remn_log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38099"/>
          <a:ext cx="2581275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78"/>
  <sheetViews>
    <sheetView showGridLines="0" tabSelected="1" workbookViewId="0">
      <selection activeCell="S24" sqref="S24"/>
    </sheetView>
  </sheetViews>
  <sheetFormatPr defaultRowHeight="12.75"/>
  <cols>
    <col min="1" max="1" width="10.5" style="73" customWidth="1"/>
    <col min="2" max="2" width="3.1640625" style="73" customWidth="1"/>
    <col min="3" max="3" width="1.1640625" style="73" customWidth="1"/>
    <col min="4" max="4" width="7.5" style="73" bestFit="1" customWidth="1"/>
    <col min="5" max="5" width="29.1640625" style="73" customWidth="1"/>
    <col min="6" max="6" width="32.6640625" style="73" customWidth="1"/>
    <col min="7" max="7" width="14.83203125" style="73" customWidth="1"/>
    <col min="8" max="8" width="11.1640625" style="73" bestFit="1" customWidth="1"/>
    <col min="9" max="9" width="3.83203125" style="73" customWidth="1"/>
    <col min="10" max="10" width="10.83203125" style="73" customWidth="1"/>
    <col min="11" max="11" width="13.83203125" style="73" customWidth="1"/>
    <col min="12" max="12" width="16.1640625" style="73" customWidth="1"/>
    <col min="13" max="16384" width="9.33203125" style="73"/>
  </cols>
  <sheetData>
    <row r="1" spans="1:12" s="159" customFormat="1" ht="63.95" customHeight="1">
      <c r="A1" s="158"/>
      <c r="B1" s="140"/>
      <c r="C1" s="140"/>
      <c r="D1" s="140"/>
      <c r="E1" s="140"/>
      <c r="F1" s="259" t="s">
        <v>149</v>
      </c>
      <c r="G1" s="259"/>
      <c r="H1" s="259"/>
      <c r="I1" s="259"/>
      <c r="J1" s="259"/>
      <c r="K1" s="259"/>
      <c r="L1" s="259"/>
    </row>
    <row r="2" spans="1:12" s="46" customFormat="1" ht="18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s="72" customFormat="1" ht="30" customHeight="1">
      <c r="A3" s="258" t="s">
        <v>0</v>
      </c>
      <c r="B3" s="258"/>
      <c r="C3" s="258"/>
      <c r="D3" s="258" t="s">
        <v>1</v>
      </c>
      <c r="E3" s="258"/>
      <c r="F3" s="258"/>
      <c r="G3" s="258"/>
      <c r="H3" s="258"/>
      <c r="I3" s="258"/>
      <c r="J3" s="258"/>
      <c r="K3" s="258"/>
      <c r="L3" s="258"/>
    </row>
    <row r="4" spans="1:12" ht="15" customHeight="1">
      <c r="A4" s="249" t="s">
        <v>2</v>
      </c>
      <c r="B4" s="250"/>
      <c r="C4" s="251"/>
      <c r="D4" s="254" t="s">
        <v>3</v>
      </c>
      <c r="E4" s="254"/>
      <c r="F4" s="254"/>
      <c r="G4" s="254"/>
      <c r="H4" s="254"/>
      <c r="I4" s="254"/>
      <c r="J4" s="254"/>
      <c r="K4" s="254"/>
      <c r="L4" s="26">
        <f>INT(SUM(K5+K6+K7+K8))</f>
        <v>95</v>
      </c>
    </row>
    <row r="5" spans="1:12" ht="15" customHeight="1">
      <c r="A5" s="252"/>
      <c r="B5" s="217"/>
      <c r="C5" s="253"/>
      <c r="D5" s="135"/>
      <c r="E5" s="255" t="s">
        <v>44</v>
      </c>
      <c r="F5" s="217"/>
      <c r="G5" s="217"/>
      <c r="H5" s="135"/>
      <c r="I5" s="135"/>
      <c r="J5" s="135"/>
      <c r="K5" s="19"/>
      <c r="L5" s="27"/>
    </row>
    <row r="6" spans="1:12" ht="15" customHeight="1">
      <c r="A6" s="252"/>
      <c r="B6" s="217"/>
      <c r="C6" s="253"/>
      <c r="D6" s="135"/>
      <c r="E6" s="255" t="s">
        <v>45</v>
      </c>
      <c r="F6" s="217"/>
      <c r="G6" s="217"/>
      <c r="H6" s="16"/>
      <c r="I6" s="1" t="s">
        <v>48</v>
      </c>
      <c r="J6" s="198"/>
      <c r="K6" s="24">
        <f>H6*J6</f>
        <v>0</v>
      </c>
      <c r="L6" s="28"/>
    </row>
    <row r="7" spans="1:12" ht="15" customHeight="1">
      <c r="A7" s="177"/>
      <c r="B7" s="178"/>
      <c r="C7" s="179"/>
      <c r="D7" s="178"/>
      <c r="E7" s="181" t="s">
        <v>170</v>
      </c>
      <c r="F7" s="178"/>
      <c r="G7" s="178"/>
      <c r="H7" s="182"/>
      <c r="I7" s="1"/>
      <c r="J7" s="197"/>
      <c r="K7" s="24">
        <v>95</v>
      </c>
      <c r="L7" s="28"/>
    </row>
    <row r="8" spans="1:12" ht="15" customHeight="1">
      <c r="A8" s="225"/>
      <c r="B8" s="222"/>
      <c r="C8" s="244"/>
      <c r="D8" s="139"/>
      <c r="E8" s="256" t="s">
        <v>47</v>
      </c>
      <c r="F8" s="222"/>
      <c r="G8" s="222"/>
      <c r="H8" s="180"/>
      <c r="I8" s="139"/>
      <c r="J8" s="139"/>
      <c r="K8" s="25">
        <v>0</v>
      </c>
      <c r="L8" s="29"/>
    </row>
    <row r="9" spans="1:12" ht="15" customHeight="1">
      <c r="A9" s="211" t="s">
        <v>4</v>
      </c>
      <c r="B9" s="212"/>
      <c r="C9" s="213"/>
      <c r="D9" s="202" t="s">
        <v>163</v>
      </c>
      <c r="E9" s="202"/>
      <c r="F9" s="202"/>
      <c r="G9" s="202"/>
      <c r="H9" s="184"/>
      <c r="I9" s="132"/>
      <c r="J9" s="133"/>
      <c r="K9" s="132"/>
      <c r="L9" s="24">
        <f>ROUNDDOWN(H9*K5,0)</f>
        <v>0</v>
      </c>
    </row>
    <row r="10" spans="1:12" ht="15" customHeight="1">
      <c r="A10" s="249" t="s">
        <v>5</v>
      </c>
      <c r="B10" s="250"/>
      <c r="C10" s="251"/>
      <c r="D10" s="254" t="s">
        <v>6</v>
      </c>
      <c r="E10" s="254"/>
      <c r="F10" s="254"/>
      <c r="G10" s="254"/>
      <c r="H10" s="146"/>
      <c r="I10" s="146"/>
      <c r="J10" s="146"/>
      <c r="K10" s="146"/>
      <c r="L10" s="26">
        <f>K11+K12</f>
        <v>0</v>
      </c>
    </row>
    <row r="11" spans="1:12" ht="15" customHeight="1">
      <c r="A11" s="252"/>
      <c r="B11" s="217"/>
      <c r="C11" s="253"/>
      <c r="D11" s="135"/>
      <c r="E11" s="255" t="s">
        <v>49</v>
      </c>
      <c r="F11" s="217"/>
      <c r="G11" s="217"/>
      <c r="H11" s="135"/>
      <c r="I11" s="135"/>
      <c r="J11" s="135"/>
      <c r="K11" s="19">
        <v>0</v>
      </c>
      <c r="L11" s="28"/>
    </row>
    <row r="12" spans="1:12" ht="15" customHeight="1">
      <c r="A12" s="225"/>
      <c r="B12" s="222"/>
      <c r="C12" s="244"/>
      <c r="D12" s="139"/>
      <c r="E12" s="243" t="s">
        <v>52</v>
      </c>
      <c r="F12" s="222"/>
      <c r="G12" s="222"/>
      <c r="H12" s="139"/>
      <c r="I12" s="139"/>
      <c r="J12" s="139"/>
      <c r="K12" s="20">
        <v>0</v>
      </c>
      <c r="L12" s="29"/>
    </row>
    <row r="13" spans="1:12" ht="20.100000000000001" customHeight="1">
      <c r="A13" s="214" t="s">
        <v>7</v>
      </c>
      <c r="B13" s="215"/>
      <c r="C13" s="216"/>
      <c r="D13" s="245" t="s">
        <v>50</v>
      </c>
      <c r="E13" s="222"/>
      <c r="F13" s="222"/>
      <c r="G13" s="222"/>
      <c r="H13" s="222"/>
      <c r="I13" s="222"/>
      <c r="J13" s="222"/>
      <c r="K13" s="222"/>
      <c r="L13" s="23">
        <f>INT(SUM(L4+L9+L10))</f>
        <v>95</v>
      </c>
    </row>
    <row r="14" spans="1:12" s="47" customFormat="1" ht="18" customHeight="1">
      <c r="A14" s="246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8"/>
    </row>
    <row r="15" spans="1:12" s="72" customFormat="1" ht="30" customHeight="1">
      <c r="A15" s="210" t="s">
        <v>8</v>
      </c>
      <c r="B15" s="210"/>
      <c r="C15" s="210"/>
      <c r="D15" s="210" t="s">
        <v>9</v>
      </c>
      <c r="E15" s="210"/>
      <c r="F15" s="210"/>
      <c r="G15" s="210"/>
      <c r="H15" s="210"/>
      <c r="I15" s="210"/>
      <c r="J15" s="210"/>
      <c r="K15" s="210"/>
      <c r="L15" s="210"/>
    </row>
    <row r="16" spans="1:12" ht="15" customHeight="1">
      <c r="A16" s="211" t="s">
        <v>2</v>
      </c>
      <c r="B16" s="212"/>
      <c r="C16" s="213"/>
      <c r="D16" s="202" t="s">
        <v>53</v>
      </c>
      <c r="E16" s="202"/>
      <c r="F16" s="202"/>
      <c r="G16" s="202"/>
      <c r="H16" s="132"/>
      <c r="I16" s="132"/>
      <c r="J16" s="132"/>
      <c r="K16" s="19"/>
      <c r="L16" s="74"/>
    </row>
    <row r="17" spans="1:12" ht="15" customHeight="1">
      <c r="A17" s="211" t="s">
        <v>4</v>
      </c>
      <c r="B17" s="212"/>
      <c r="C17" s="213"/>
      <c r="D17" s="202" t="s">
        <v>54</v>
      </c>
      <c r="E17" s="203"/>
      <c r="F17" s="203"/>
      <c r="G17" s="203"/>
      <c r="H17" s="133"/>
      <c r="I17" s="133"/>
      <c r="J17" s="133"/>
      <c r="K17" s="19"/>
      <c r="L17" s="74"/>
    </row>
    <row r="18" spans="1:12" ht="15" customHeight="1">
      <c r="A18" s="211" t="s">
        <v>5</v>
      </c>
      <c r="B18" s="212"/>
      <c r="C18" s="213"/>
      <c r="D18" s="202" t="s">
        <v>55</v>
      </c>
      <c r="E18" s="202"/>
      <c r="F18" s="202"/>
      <c r="G18" s="202"/>
      <c r="H18" s="132"/>
      <c r="I18" s="132"/>
      <c r="J18" s="132"/>
      <c r="K18" s="132"/>
      <c r="L18" s="21">
        <f>K16-K17</f>
        <v>0</v>
      </c>
    </row>
    <row r="19" spans="1:12" ht="30" customHeight="1">
      <c r="A19" s="211" t="s">
        <v>56</v>
      </c>
      <c r="B19" s="212"/>
      <c r="C19" s="213"/>
      <c r="D19" s="209" t="s">
        <v>59</v>
      </c>
      <c r="E19" s="203"/>
      <c r="F19" s="203"/>
      <c r="G19" s="203"/>
      <c r="H19" s="203"/>
      <c r="I19" s="203"/>
      <c r="J19" s="203"/>
      <c r="K19" s="19"/>
      <c r="L19" s="74"/>
    </row>
    <row r="20" spans="1:12" ht="42.95" customHeight="1">
      <c r="A20" s="211" t="s">
        <v>57</v>
      </c>
      <c r="B20" s="212"/>
      <c r="C20" s="213"/>
      <c r="D20" s="209" t="s">
        <v>152</v>
      </c>
      <c r="E20" s="203"/>
      <c r="F20" s="203"/>
      <c r="G20" s="203"/>
      <c r="H20" s="203"/>
      <c r="I20" s="203"/>
      <c r="J20" s="203"/>
      <c r="K20" s="133"/>
      <c r="L20" s="19"/>
    </row>
    <row r="21" spans="1:12" ht="15" customHeight="1">
      <c r="A21" s="214" t="s">
        <v>58</v>
      </c>
      <c r="B21" s="215"/>
      <c r="C21" s="216"/>
      <c r="D21" s="222" t="s">
        <v>13</v>
      </c>
      <c r="E21" s="222"/>
      <c r="F21" s="222"/>
      <c r="G21" s="222"/>
      <c r="H21" s="222"/>
      <c r="I21" s="222"/>
      <c r="J21" s="222"/>
      <c r="K21" s="139"/>
      <c r="L21" s="20"/>
    </row>
    <row r="22" spans="1:12" ht="18" customHeight="1">
      <c r="A22" s="205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7"/>
    </row>
    <row r="23" spans="1:12" s="72" customFormat="1" ht="30" customHeight="1">
      <c r="A23" s="137" t="s">
        <v>14</v>
      </c>
      <c r="B23" s="210" t="s">
        <v>15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</row>
    <row r="24" spans="1:12" ht="15" customHeight="1">
      <c r="A24" s="41" t="s">
        <v>72</v>
      </c>
      <c r="B24" s="208" t="s">
        <v>80</v>
      </c>
      <c r="C24" s="203"/>
      <c r="D24" s="203"/>
      <c r="E24" s="203"/>
      <c r="F24" s="203"/>
      <c r="G24" s="203"/>
      <c r="H24" s="133"/>
      <c r="I24" s="133"/>
      <c r="J24" s="133"/>
      <c r="K24" s="133"/>
      <c r="L24" s="21">
        <f>INT(SUM(L13+L20))</f>
        <v>95</v>
      </c>
    </row>
    <row r="25" spans="1:12" ht="15" customHeight="1">
      <c r="A25" s="41" t="s">
        <v>73</v>
      </c>
      <c r="B25" s="209" t="s">
        <v>76</v>
      </c>
      <c r="C25" s="203"/>
      <c r="D25" s="203"/>
      <c r="E25" s="203"/>
      <c r="F25" s="203"/>
      <c r="G25" s="203"/>
      <c r="H25" s="5">
        <f>L21</f>
        <v>0</v>
      </c>
      <c r="I25" s="4" t="s">
        <v>48</v>
      </c>
      <c r="J25" s="171"/>
      <c r="K25" s="133"/>
      <c r="L25" s="21">
        <f>H25*J25</f>
        <v>0</v>
      </c>
    </row>
    <row r="26" spans="1:12" ht="15" customHeight="1">
      <c r="A26" s="41" t="s">
        <v>74</v>
      </c>
      <c r="B26" s="199" t="s">
        <v>168</v>
      </c>
      <c r="C26" s="200"/>
      <c r="D26" s="200"/>
      <c r="E26" s="200"/>
      <c r="F26" s="200"/>
      <c r="G26" s="200"/>
      <c r="H26" s="200"/>
      <c r="I26" s="200"/>
      <c r="J26" s="200"/>
      <c r="K26" s="201"/>
      <c r="L26" s="19">
        <v>0</v>
      </c>
    </row>
    <row r="27" spans="1:12" ht="15" customHeight="1">
      <c r="A27" s="41" t="s">
        <v>56</v>
      </c>
      <c r="B27" s="202" t="s">
        <v>77</v>
      </c>
      <c r="C27" s="203"/>
      <c r="D27" s="203"/>
      <c r="E27" s="203"/>
      <c r="F27" s="203"/>
      <c r="G27" s="203"/>
      <c r="H27" s="5">
        <f>MIN(L24,L25)</f>
        <v>0</v>
      </c>
      <c r="I27" s="4" t="s">
        <v>48</v>
      </c>
      <c r="J27" s="167"/>
      <c r="K27" s="133"/>
      <c r="L27" s="22">
        <f>INT(H27*J27)-L26</f>
        <v>0</v>
      </c>
    </row>
    <row r="28" spans="1:12" ht="15" customHeight="1">
      <c r="A28" s="41" t="s">
        <v>57</v>
      </c>
      <c r="B28" s="202" t="s">
        <v>16</v>
      </c>
      <c r="C28" s="202"/>
      <c r="D28" s="202"/>
      <c r="E28" s="202"/>
      <c r="F28" s="202"/>
      <c r="G28" s="202"/>
      <c r="H28" s="133"/>
      <c r="I28" s="133"/>
      <c r="J28" s="133"/>
      <c r="K28" s="133"/>
      <c r="L28" s="19"/>
    </row>
    <row r="29" spans="1:12" ht="15" customHeight="1">
      <c r="A29" s="41" t="s">
        <v>58</v>
      </c>
      <c r="B29" s="202" t="s">
        <v>171</v>
      </c>
      <c r="C29" s="202"/>
      <c r="D29" s="202"/>
      <c r="E29" s="202"/>
      <c r="F29" s="202"/>
      <c r="G29" s="202"/>
      <c r="H29" s="133"/>
      <c r="I29" s="133"/>
      <c r="J29" s="133"/>
      <c r="K29" s="133"/>
      <c r="L29" s="30">
        <f>INT(MIN(L27,L28))</f>
        <v>0</v>
      </c>
    </row>
    <row r="30" spans="1:12" ht="15" customHeight="1">
      <c r="A30" s="42" t="s">
        <v>167</v>
      </c>
      <c r="B30" s="217" t="s">
        <v>17</v>
      </c>
      <c r="C30" s="217"/>
      <c r="D30" s="217"/>
      <c r="E30" s="217"/>
      <c r="F30" s="217"/>
      <c r="G30" s="217"/>
      <c r="H30" s="135"/>
      <c r="I30" s="135"/>
      <c r="J30" s="135"/>
      <c r="K30" s="135"/>
      <c r="L30" s="145"/>
    </row>
    <row r="31" spans="1:12" ht="15" customHeight="1">
      <c r="A31" s="43"/>
      <c r="B31" s="218" t="s">
        <v>18</v>
      </c>
      <c r="C31" s="218"/>
      <c r="D31" s="218"/>
      <c r="E31" s="218"/>
      <c r="F31" s="136" t="s">
        <v>19</v>
      </c>
      <c r="G31" s="136" t="s">
        <v>20</v>
      </c>
      <c r="H31" s="135"/>
      <c r="I31" s="135"/>
      <c r="J31" s="135"/>
      <c r="K31" s="135"/>
      <c r="L31" s="145"/>
    </row>
    <row r="32" spans="1:12" ht="15" customHeight="1">
      <c r="A32" s="43"/>
      <c r="B32" s="204" t="s">
        <v>21</v>
      </c>
      <c r="C32" s="204"/>
      <c r="D32" s="204"/>
      <c r="E32" s="204"/>
      <c r="F32" s="134" t="s">
        <v>22</v>
      </c>
      <c r="G32" s="31" t="s">
        <v>60</v>
      </c>
      <c r="H32" s="135"/>
      <c r="I32" s="135"/>
      <c r="J32" s="135"/>
      <c r="K32" s="135"/>
      <c r="L32" s="145"/>
    </row>
    <row r="33" spans="1:12" ht="15" customHeight="1">
      <c r="A33" s="43"/>
      <c r="B33" s="204" t="s">
        <v>21</v>
      </c>
      <c r="C33" s="204"/>
      <c r="D33" s="204"/>
      <c r="E33" s="204"/>
      <c r="F33" s="134" t="s">
        <v>23</v>
      </c>
      <c r="G33" s="135" t="s">
        <v>24</v>
      </c>
      <c r="H33" s="135"/>
      <c r="I33" s="135"/>
      <c r="J33" s="135"/>
      <c r="K33" s="135"/>
      <c r="L33" s="145"/>
    </row>
    <row r="34" spans="1:12" ht="15" customHeight="1">
      <c r="A34" s="43"/>
      <c r="B34" s="204" t="s">
        <v>25</v>
      </c>
      <c r="C34" s="204"/>
      <c r="D34" s="204"/>
      <c r="E34" s="204"/>
      <c r="F34" s="134" t="s">
        <v>26</v>
      </c>
      <c r="G34" s="135" t="s">
        <v>27</v>
      </c>
      <c r="H34" s="135"/>
      <c r="I34" s="135"/>
      <c r="J34" s="135"/>
      <c r="K34" s="135"/>
      <c r="L34" s="145"/>
    </row>
    <row r="35" spans="1:12" ht="15" customHeight="1">
      <c r="A35" s="43"/>
      <c r="B35" s="204" t="s">
        <v>28</v>
      </c>
      <c r="C35" s="204"/>
      <c r="D35" s="204"/>
      <c r="E35" s="204"/>
      <c r="F35" s="134" t="s">
        <v>29</v>
      </c>
      <c r="G35" s="31" t="s">
        <v>60</v>
      </c>
      <c r="H35" s="135"/>
      <c r="I35" s="135"/>
      <c r="J35" s="135"/>
      <c r="K35" s="135"/>
      <c r="L35" s="145"/>
    </row>
    <row r="36" spans="1:12" ht="15" customHeight="1">
      <c r="A36" s="44"/>
      <c r="B36" s="225" t="s">
        <v>30</v>
      </c>
      <c r="C36" s="222"/>
      <c r="D36" s="222"/>
      <c r="E36" s="222"/>
      <c r="F36" s="222"/>
      <c r="G36" s="222"/>
      <c r="H36" s="139"/>
      <c r="I36" s="139"/>
      <c r="J36" s="139"/>
      <c r="K36" s="139"/>
      <c r="L36" s="143"/>
    </row>
    <row r="37" spans="1:12" ht="18" customHeight="1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</row>
    <row r="38" spans="1:12" s="72" customFormat="1" ht="63.95" customHeight="1">
      <c r="A38" s="226" t="s">
        <v>51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8"/>
    </row>
    <row r="39" spans="1:12" s="48" customFormat="1" ht="18" customHeight="1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</row>
    <row r="40" spans="1:12" ht="30" customHeight="1">
      <c r="A40" s="14" t="s">
        <v>31</v>
      </c>
      <c r="B40" s="231" t="s">
        <v>61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3"/>
    </row>
    <row r="41" spans="1:12" ht="15.95" customHeight="1">
      <c r="A41" s="8" t="s">
        <v>2</v>
      </c>
      <c r="B41" s="223" t="s">
        <v>32</v>
      </c>
      <c r="C41" s="202"/>
      <c r="D41" s="202"/>
      <c r="E41" s="202"/>
      <c r="F41" s="202"/>
      <c r="G41" s="9"/>
      <c r="H41" s="9"/>
      <c r="I41" s="9"/>
      <c r="J41" s="9"/>
      <c r="K41" s="9"/>
      <c r="L41" s="25">
        <v>0</v>
      </c>
    </row>
    <row r="42" spans="1:12" ht="30" customHeight="1">
      <c r="A42" s="10" t="s">
        <v>4</v>
      </c>
      <c r="B42" s="234" t="s">
        <v>62</v>
      </c>
      <c r="C42" s="203"/>
      <c r="D42" s="203"/>
      <c r="E42" s="203"/>
      <c r="F42" s="203"/>
      <c r="G42" s="139"/>
      <c r="H42" s="139"/>
      <c r="I42" s="139"/>
      <c r="J42" s="139"/>
      <c r="K42" s="138"/>
      <c r="L42" s="23">
        <f>L29+L41</f>
        <v>0</v>
      </c>
    </row>
    <row r="43" spans="1:12" ht="15.95" customHeight="1">
      <c r="A43" s="10" t="s">
        <v>5</v>
      </c>
      <c r="B43" s="223" t="s">
        <v>33</v>
      </c>
      <c r="C43" s="202"/>
      <c r="D43" s="202"/>
      <c r="E43" s="202"/>
      <c r="F43" s="202"/>
      <c r="G43" s="132"/>
      <c r="H43" s="132"/>
      <c r="I43" s="132"/>
      <c r="J43" s="132"/>
      <c r="K43" s="133"/>
      <c r="L43" s="25">
        <v>0</v>
      </c>
    </row>
    <row r="44" spans="1:12" ht="15.95" customHeight="1">
      <c r="A44" s="10" t="s">
        <v>7</v>
      </c>
      <c r="B44" s="235" t="s">
        <v>63</v>
      </c>
      <c r="C44" s="203"/>
      <c r="D44" s="203"/>
      <c r="E44" s="203"/>
      <c r="F44" s="203"/>
      <c r="G44" s="133"/>
      <c r="H44" s="165">
        <f>L21</f>
        <v>0</v>
      </c>
      <c r="I44" s="4" t="s">
        <v>48</v>
      </c>
      <c r="J44" s="45">
        <v>0.2</v>
      </c>
      <c r="K44" s="133"/>
      <c r="L44" s="24"/>
    </row>
    <row r="45" spans="1:12" ht="15.95" customHeight="1">
      <c r="A45" s="10" t="s">
        <v>10</v>
      </c>
      <c r="B45" s="223" t="s">
        <v>34</v>
      </c>
      <c r="C45" s="202"/>
      <c r="D45" s="202"/>
      <c r="E45" s="202"/>
      <c r="F45" s="202"/>
      <c r="G45" s="202"/>
      <c r="H45" s="132"/>
      <c r="I45" s="132"/>
      <c r="J45" s="132"/>
      <c r="K45" s="133"/>
      <c r="L45" s="24">
        <f>MIN(L43,L44)</f>
        <v>0</v>
      </c>
    </row>
    <row r="46" spans="1:12" ht="15.95" customHeight="1">
      <c r="A46" s="10" t="s">
        <v>11</v>
      </c>
      <c r="B46" s="224" t="s">
        <v>35</v>
      </c>
      <c r="C46" s="203"/>
      <c r="D46" s="203"/>
      <c r="E46" s="203"/>
      <c r="F46" s="203"/>
      <c r="G46" s="139"/>
      <c r="H46" s="165">
        <f>L28</f>
        <v>0</v>
      </c>
      <c r="I46" s="4" t="s">
        <v>48</v>
      </c>
      <c r="J46" s="45">
        <v>1.2</v>
      </c>
      <c r="K46" s="133"/>
      <c r="L46" s="24">
        <f>H46*J46</f>
        <v>0</v>
      </c>
    </row>
    <row r="47" spans="1:12" ht="15.95" customHeight="1">
      <c r="A47" s="8" t="s">
        <v>12</v>
      </c>
      <c r="B47" s="223" t="s">
        <v>36</v>
      </c>
      <c r="C47" s="202"/>
      <c r="D47" s="202"/>
      <c r="E47" s="202"/>
      <c r="F47" s="202"/>
      <c r="G47" s="202"/>
      <c r="H47" s="202"/>
      <c r="I47" s="202"/>
      <c r="J47" s="202"/>
      <c r="K47" s="139"/>
      <c r="L47" s="23">
        <f>MIN((L42+L45),L46)</f>
        <v>0</v>
      </c>
    </row>
    <row r="48" spans="1:12" ht="20.100000000000001" customHeight="1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1"/>
    </row>
    <row r="49" spans="1:12" s="72" customFormat="1" ht="30" customHeight="1">
      <c r="A49" s="137" t="s">
        <v>37</v>
      </c>
      <c r="B49" s="210" t="s">
        <v>64</v>
      </c>
      <c r="C49" s="210"/>
      <c r="D49" s="210"/>
      <c r="E49" s="210"/>
      <c r="F49" s="210"/>
      <c r="G49" s="210"/>
      <c r="H49" s="210"/>
      <c r="I49" s="210"/>
      <c r="J49" s="210"/>
      <c r="K49" s="210"/>
      <c r="L49" s="210"/>
    </row>
    <row r="50" spans="1:12" ht="14.1" customHeight="1">
      <c r="A50" s="3" t="s">
        <v>2</v>
      </c>
      <c r="B50" s="208" t="s">
        <v>65</v>
      </c>
      <c r="C50" s="203"/>
      <c r="D50" s="203"/>
      <c r="E50" s="203"/>
      <c r="F50" s="203"/>
      <c r="G50" s="203"/>
      <c r="H50" s="203"/>
      <c r="I50" s="236" t="e">
        <f>L47/L21</f>
        <v>#DIV/0!</v>
      </c>
      <c r="J50" s="237"/>
      <c r="K50" s="237"/>
      <c r="L50" s="238"/>
    </row>
    <row r="51" spans="1:12" s="47" customFormat="1" ht="20.100000000000001" customHeight="1">
      <c r="A51" s="214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6"/>
    </row>
    <row r="52" spans="1:12" s="75" customFormat="1" ht="30" customHeight="1">
      <c r="A52" s="137" t="s">
        <v>38</v>
      </c>
      <c r="B52" s="241" t="s">
        <v>39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</row>
    <row r="53" spans="1:12" ht="15.95" customHeight="1">
      <c r="A53" s="147" t="s">
        <v>2</v>
      </c>
      <c r="B53" s="239" t="s">
        <v>66</v>
      </c>
      <c r="C53" s="239"/>
      <c r="D53" s="239"/>
      <c r="E53" s="239"/>
      <c r="F53" s="239"/>
      <c r="G53" s="239"/>
      <c r="H53" s="239"/>
      <c r="I53" s="76"/>
      <c r="J53" s="77"/>
      <c r="K53" s="78"/>
      <c r="L53" s="79">
        <f>H54+H55+H56</f>
        <v>0</v>
      </c>
    </row>
    <row r="54" spans="1:12" ht="15.95" customHeight="1">
      <c r="A54" s="148"/>
      <c r="B54" s="141"/>
      <c r="C54" s="141"/>
      <c r="D54" s="37"/>
      <c r="E54" s="242" t="s">
        <v>67</v>
      </c>
      <c r="F54" s="242"/>
      <c r="G54" s="242"/>
      <c r="H54" s="185">
        <v>0</v>
      </c>
      <c r="I54" s="11"/>
      <c r="J54" s="11"/>
      <c r="K54" s="11"/>
      <c r="L54" s="80"/>
    </row>
    <row r="55" spans="1:12" ht="15.95" customHeight="1">
      <c r="A55" s="148"/>
      <c r="B55" s="141"/>
      <c r="C55" s="141"/>
      <c r="D55" s="37"/>
      <c r="E55" s="242" t="s">
        <v>68</v>
      </c>
      <c r="F55" s="242"/>
      <c r="G55" s="242"/>
      <c r="H55" s="153">
        <v>0</v>
      </c>
      <c r="I55" s="11"/>
      <c r="J55" s="11"/>
      <c r="K55" s="11"/>
      <c r="L55" s="81"/>
    </row>
    <row r="56" spans="1:12" ht="30" customHeight="1">
      <c r="A56" s="149"/>
      <c r="B56" s="142"/>
      <c r="C56" s="142"/>
      <c r="D56" s="38"/>
      <c r="E56" s="243" t="s">
        <v>69</v>
      </c>
      <c r="F56" s="243"/>
      <c r="G56" s="243"/>
      <c r="H56" s="20">
        <v>0</v>
      </c>
      <c r="I56" s="82"/>
      <c r="J56" s="82"/>
      <c r="K56" s="82"/>
      <c r="L56" s="83"/>
    </row>
    <row r="57" spans="1:12" ht="14.1" customHeight="1">
      <c r="A57" s="148" t="s">
        <v>4</v>
      </c>
      <c r="B57" s="240" t="s">
        <v>70</v>
      </c>
      <c r="C57" s="240"/>
      <c r="D57" s="240"/>
      <c r="E57" s="240"/>
      <c r="F57" s="240"/>
      <c r="G57" s="240"/>
      <c r="H57" s="240"/>
      <c r="J57" s="11"/>
      <c r="K57" s="11"/>
      <c r="L57" s="39">
        <f>SUM(H58:H61)</f>
        <v>0</v>
      </c>
    </row>
    <row r="58" spans="1:12" ht="12.95" customHeight="1">
      <c r="A58" s="7"/>
      <c r="B58" s="217" t="s">
        <v>40</v>
      </c>
      <c r="C58" s="217"/>
      <c r="D58" s="217"/>
      <c r="E58" s="217"/>
      <c r="F58" s="217"/>
      <c r="H58" s="186">
        <v>0</v>
      </c>
      <c r="I58" s="13"/>
      <c r="J58" s="13"/>
      <c r="K58" s="13"/>
      <c r="L58" s="35"/>
    </row>
    <row r="59" spans="1:12" ht="12.95" customHeight="1">
      <c r="A59" s="7"/>
      <c r="B59" s="217" t="s">
        <v>41</v>
      </c>
      <c r="C59" s="217"/>
      <c r="D59" s="217"/>
      <c r="E59" s="217"/>
      <c r="F59" s="217"/>
      <c r="H59" s="187">
        <f>K11</f>
        <v>0</v>
      </c>
      <c r="I59" s="13"/>
      <c r="J59" s="13"/>
      <c r="K59" s="13"/>
      <c r="L59" s="35"/>
    </row>
    <row r="60" spans="1:12" ht="12.95" customHeight="1">
      <c r="A60" s="7"/>
      <c r="B60" s="217" t="s">
        <v>42</v>
      </c>
      <c r="C60" s="217"/>
      <c r="D60" s="217"/>
      <c r="E60" s="217"/>
      <c r="F60" s="217"/>
      <c r="H60" s="187">
        <f>K12</f>
        <v>0</v>
      </c>
      <c r="I60" s="13"/>
      <c r="J60" s="13"/>
      <c r="K60" s="13"/>
      <c r="L60" s="35"/>
    </row>
    <row r="61" spans="1:12" ht="30" customHeight="1">
      <c r="A61" s="33"/>
      <c r="B61" s="204" t="s">
        <v>71</v>
      </c>
      <c r="C61" s="217"/>
      <c r="D61" s="217"/>
      <c r="E61" s="217"/>
      <c r="F61" s="217"/>
      <c r="H61" s="188">
        <v>0</v>
      </c>
      <c r="I61" s="12"/>
      <c r="J61" s="12"/>
      <c r="K61" s="12"/>
      <c r="L61" s="36"/>
    </row>
    <row r="62" spans="1:12" ht="17.100000000000001" customHeight="1">
      <c r="A62" s="149" t="s">
        <v>5</v>
      </c>
      <c r="B62" s="223" t="s">
        <v>43</v>
      </c>
      <c r="C62" s="202"/>
      <c r="D62" s="202"/>
      <c r="E62" s="202"/>
      <c r="F62" s="202"/>
      <c r="G62" s="202"/>
      <c r="H62" s="202"/>
      <c r="I62" s="84"/>
      <c r="J62" s="12"/>
      <c r="K62" s="12"/>
      <c r="L62" s="40">
        <f>L53-L57</f>
        <v>0</v>
      </c>
    </row>
    <row r="63" spans="1:12" hidden="1">
      <c r="A63" s="160"/>
      <c r="L63" s="161"/>
    </row>
    <row r="64" spans="1:12" hidden="1">
      <c r="A64" s="160"/>
      <c r="F64" s="85" t="s">
        <v>75</v>
      </c>
      <c r="L64" s="162" t="s">
        <v>79</v>
      </c>
    </row>
    <row r="65" spans="1:12" ht="12.75" hidden="1" customHeight="1">
      <c r="A65" s="160">
        <v>1</v>
      </c>
      <c r="D65" s="86">
        <v>0.1</v>
      </c>
      <c r="L65" s="161"/>
    </row>
    <row r="66" spans="1:12" ht="12.75" hidden="1" customHeight="1">
      <c r="A66" s="160">
        <v>2</v>
      </c>
      <c r="D66" s="86">
        <v>0.15</v>
      </c>
      <c r="F66" s="86">
        <v>1.1000000000000001</v>
      </c>
      <c r="L66" s="161"/>
    </row>
    <row r="67" spans="1:12" ht="12.75" hidden="1" customHeight="1">
      <c r="A67" s="160">
        <v>3</v>
      </c>
      <c r="D67" s="86">
        <v>0.2</v>
      </c>
      <c r="F67" s="86">
        <v>1</v>
      </c>
      <c r="L67" s="161"/>
    </row>
    <row r="68" spans="1:12" ht="12.75" hidden="1" customHeight="1">
      <c r="A68" s="160">
        <v>4</v>
      </c>
      <c r="L68" s="161"/>
    </row>
    <row r="69" spans="1:12" ht="12.75" hidden="1" customHeight="1">
      <c r="A69" s="160">
        <v>5</v>
      </c>
      <c r="D69" s="87">
        <v>0.97750000000000004</v>
      </c>
      <c r="L69" s="161"/>
    </row>
    <row r="70" spans="1:12" ht="12.75" hidden="1" customHeight="1">
      <c r="A70" s="160"/>
      <c r="D70" s="86">
        <v>0.9</v>
      </c>
      <c r="F70" s="87">
        <v>0.96499999999999997</v>
      </c>
      <c r="L70" s="161"/>
    </row>
    <row r="71" spans="1:12" ht="12.75" hidden="1" customHeight="1">
      <c r="A71" s="160"/>
      <c r="D71" s="86">
        <v>0.85</v>
      </c>
      <c r="F71" s="86">
        <v>0.9</v>
      </c>
      <c r="L71" s="161"/>
    </row>
    <row r="72" spans="1:12" ht="12.75" hidden="1" customHeight="1">
      <c r="A72" s="160"/>
      <c r="D72" s="87">
        <v>0.97750000000000004</v>
      </c>
      <c r="F72" s="86">
        <v>0.8</v>
      </c>
      <c r="L72" s="161"/>
    </row>
    <row r="73" spans="1:12" hidden="1">
      <c r="A73" s="160"/>
      <c r="F73" s="87">
        <v>0.96499999999999997</v>
      </c>
      <c r="L73" s="161"/>
    </row>
    <row r="74" spans="1:12" hidden="1">
      <c r="A74" s="160"/>
      <c r="L74" s="161"/>
    </row>
    <row r="75" spans="1:12" hidden="1">
      <c r="A75" s="160"/>
      <c r="F75" s="85" t="s">
        <v>78</v>
      </c>
      <c r="L75" s="161"/>
    </row>
    <row r="76" spans="1:12" hidden="1">
      <c r="A76" s="163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164"/>
    </row>
    <row r="77" spans="1:12">
      <c r="L77" s="176" t="s">
        <v>173</v>
      </c>
    </row>
    <row r="78" spans="1:12">
      <c r="L78" s="88" t="s">
        <v>104</v>
      </c>
    </row>
  </sheetData>
  <sheetProtection algorithmName="SHA-512" hashValue="2HLjxFrOZoCtb/4Gp2wku39BeUrcWAzDdcSfVS8bhuvjtcfogRej9q4Oc1E5H2k+Nw8zjGrD6alb7OAy0oxOnA==" saltValue="NPDlcg/RlvDOKmWQlp0tlg==" spinCount="100000" sheet="1" objects="1" scenarios="1"/>
  <mergeCells count="79">
    <mergeCell ref="A2:L2"/>
    <mergeCell ref="D3:L3"/>
    <mergeCell ref="F1:L1"/>
    <mergeCell ref="A3:C3"/>
    <mergeCell ref="A4:C4"/>
    <mergeCell ref="A5:C5"/>
    <mergeCell ref="D4:K4"/>
    <mergeCell ref="E5:G5"/>
    <mergeCell ref="A6:C6"/>
    <mergeCell ref="A8:C8"/>
    <mergeCell ref="E6:G6"/>
    <mergeCell ref="E8:G8"/>
    <mergeCell ref="A9:C9"/>
    <mergeCell ref="A10:C10"/>
    <mergeCell ref="A11:C11"/>
    <mergeCell ref="D10:G10"/>
    <mergeCell ref="D9:G9"/>
    <mergeCell ref="E11:G11"/>
    <mergeCell ref="A12:C12"/>
    <mergeCell ref="A13:C13"/>
    <mergeCell ref="A15:C15"/>
    <mergeCell ref="A16:C16"/>
    <mergeCell ref="D13:K13"/>
    <mergeCell ref="E12:G12"/>
    <mergeCell ref="D16:G16"/>
    <mergeCell ref="A14:L14"/>
    <mergeCell ref="D15:L15"/>
    <mergeCell ref="B43:F43"/>
    <mergeCell ref="B44:F44"/>
    <mergeCell ref="B62:H62"/>
    <mergeCell ref="B50:H50"/>
    <mergeCell ref="I50:L50"/>
    <mergeCell ref="B53:H53"/>
    <mergeCell ref="B57:H57"/>
    <mergeCell ref="A51:L51"/>
    <mergeCell ref="B52:L52"/>
    <mergeCell ref="B60:F60"/>
    <mergeCell ref="B61:F61"/>
    <mergeCell ref="B58:F58"/>
    <mergeCell ref="B59:F59"/>
    <mergeCell ref="E54:G54"/>
    <mergeCell ref="E55:G55"/>
    <mergeCell ref="E56:G56"/>
    <mergeCell ref="B49:L49"/>
    <mergeCell ref="A48:L48"/>
    <mergeCell ref="D19:J19"/>
    <mergeCell ref="D20:J20"/>
    <mergeCell ref="D21:J21"/>
    <mergeCell ref="B35:E35"/>
    <mergeCell ref="B47:J47"/>
    <mergeCell ref="B45:G45"/>
    <mergeCell ref="B46:F46"/>
    <mergeCell ref="B36:G36"/>
    <mergeCell ref="A38:L38"/>
    <mergeCell ref="A37:L37"/>
    <mergeCell ref="A39:L39"/>
    <mergeCell ref="B40:L40"/>
    <mergeCell ref="B42:F42"/>
    <mergeCell ref="B41:F41"/>
    <mergeCell ref="B34:E34"/>
    <mergeCell ref="B27:G27"/>
    <mergeCell ref="B30:G30"/>
    <mergeCell ref="B31:E31"/>
    <mergeCell ref="B29:G29"/>
    <mergeCell ref="B28:G28"/>
    <mergeCell ref="B26:K26"/>
    <mergeCell ref="D17:G17"/>
    <mergeCell ref="D18:G18"/>
    <mergeCell ref="B32:E32"/>
    <mergeCell ref="B33:E33"/>
    <mergeCell ref="A22:L22"/>
    <mergeCell ref="B24:G24"/>
    <mergeCell ref="B25:G25"/>
    <mergeCell ref="B23:L23"/>
    <mergeCell ref="A19:C19"/>
    <mergeCell ref="A20:C20"/>
    <mergeCell ref="A21:C21"/>
    <mergeCell ref="A17:C17"/>
    <mergeCell ref="A18:C18"/>
  </mergeCells>
  <conditionalFormatting sqref="L13">
    <cfRule type="cellIs" dxfId="5" priority="2" operator="greaterThan">
      <formula>35000</formula>
    </cfRule>
  </conditionalFormatting>
  <dataValidations count="5">
    <dataValidation type="list" allowBlank="1" showInputMessage="1" showErrorMessage="1" sqref="H6" xr:uid="{00000000-0002-0000-0000-000000000000}">
      <formula1>piti</formula1>
    </dataValidation>
    <dataValidation type="list" allowBlank="1" showInputMessage="1" showErrorMessage="1" sqref="H9" xr:uid="{00000000-0002-0000-0000-000001000000}">
      <formula1>rsvs</formula1>
    </dataValidation>
    <dataValidation type="list" allowBlank="1" showInputMessage="1" showErrorMessage="1" sqref="J27" xr:uid="{00000000-0002-0000-0000-000002000000}">
      <formula1>PPERCT</formula1>
    </dataValidation>
    <dataValidation type="list" allowBlank="1" showInputMessage="1" showErrorMessage="1" sqref="J25" xr:uid="{00000000-0002-0000-0000-000003000000}">
      <formula1>MLTV</formula1>
    </dataValidation>
    <dataValidation type="list" allowBlank="1" showInputMessage="1" showErrorMessage="1" sqref="E85" xr:uid="{4075AFE3-40F1-4E35-8A78-E4B6725193F3}">
      <formula1>draws</formula1>
    </dataValidation>
  </dataValidations>
  <pageMargins left="0.7" right="0.7" top="0.75" bottom="0.75" header="0.3" footer="0.3"/>
  <pageSetup scale="65" fitToHeight="0" orientation="portrait" r:id="rId1"/>
  <rowBreaks count="1" manualBreakCount="1">
    <brk id="37" max="11" man="1"/>
  </rowBreaks>
  <ignoredErrors>
    <ignoredError sqref="K6 L10 L42 L46:L4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76"/>
  <sheetViews>
    <sheetView showGridLines="0" topLeftCell="A46" workbookViewId="0">
      <selection activeCell="K5" sqref="K5"/>
    </sheetView>
  </sheetViews>
  <sheetFormatPr defaultRowHeight="12.75"/>
  <cols>
    <col min="1" max="1" width="10.5" style="73" customWidth="1"/>
    <col min="2" max="2" width="3.1640625" style="73" customWidth="1"/>
    <col min="3" max="3" width="1.1640625" style="73" customWidth="1"/>
    <col min="4" max="4" width="7.5" style="73" bestFit="1" customWidth="1"/>
    <col min="5" max="5" width="29.1640625" style="73" customWidth="1"/>
    <col min="6" max="6" width="32.6640625" style="73" customWidth="1"/>
    <col min="7" max="7" width="14.83203125" style="73" customWidth="1"/>
    <col min="8" max="8" width="11.1640625" style="73" bestFit="1" customWidth="1"/>
    <col min="9" max="9" width="3.83203125" style="73" customWidth="1"/>
    <col min="10" max="10" width="10.83203125" style="73" customWidth="1"/>
    <col min="11" max="11" width="12.83203125" style="73" customWidth="1"/>
    <col min="12" max="12" width="16.1640625" style="73" customWidth="1"/>
    <col min="13" max="16384" width="9.33203125" style="73"/>
  </cols>
  <sheetData>
    <row r="1" spans="1:12" s="159" customFormat="1" ht="63.95" customHeight="1">
      <c r="A1" s="158"/>
      <c r="B1" s="140"/>
      <c r="C1" s="140"/>
      <c r="D1" s="140"/>
      <c r="E1" s="140"/>
      <c r="F1" s="227" t="s">
        <v>148</v>
      </c>
      <c r="G1" s="227"/>
      <c r="H1" s="227"/>
      <c r="I1" s="227"/>
      <c r="J1" s="227"/>
      <c r="K1" s="227"/>
      <c r="L1" s="227"/>
    </row>
    <row r="2" spans="1:12" s="71" customFormat="1" ht="18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s="72" customFormat="1" ht="30" customHeight="1">
      <c r="A3" s="258" t="s">
        <v>0</v>
      </c>
      <c r="B3" s="258"/>
      <c r="C3" s="258"/>
      <c r="D3" s="258" t="s">
        <v>1</v>
      </c>
      <c r="E3" s="258"/>
      <c r="F3" s="258"/>
      <c r="G3" s="258"/>
      <c r="H3" s="258"/>
      <c r="I3" s="258"/>
      <c r="J3" s="258"/>
      <c r="K3" s="258"/>
      <c r="L3" s="258"/>
    </row>
    <row r="4" spans="1:12" ht="15" customHeight="1">
      <c r="A4" s="249" t="s">
        <v>2</v>
      </c>
      <c r="B4" s="250"/>
      <c r="C4" s="251"/>
      <c r="D4" s="254" t="s">
        <v>3</v>
      </c>
      <c r="E4" s="254"/>
      <c r="F4" s="254"/>
      <c r="G4" s="254"/>
      <c r="H4" s="254"/>
      <c r="I4" s="254"/>
      <c r="J4" s="254"/>
      <c r="K4" s="254"/>
      <c r="L4" s="26">
        <f>INT(SUM(K5+K6+K7+K8))</f>
        <v>95</v>
      </c>
    </row>
    <row r="5" spans="1:12" ht="15" customHeight="1">
      <c r="A5" s="252"/>
      <c r="B5" s="217"/>
      <c r="C5" s="253"/>
      <c r="D5" s="135"/>
      <c r="E5" s="242" t="s">
        <v>44</v>
      </c>
      <c r="F5" s="217"/>
      <c r="G5" s="217"/>
      <c r="H5" s="135"/>
      <c r="I5" s="135"/>
      <c r="J5" s="135"/>
      <c r="K5" s="19">
        <v>0</v>
      </c>
      <c r="L5" s="27"/>
    </row>
    <row r="6" spans="1:12" ht="15" customHeight="1">
      <c r="A6" s="252"/>
      <c r="B6" s="217"/>
      <c r="C6" s="253"/>
      <c r="D6" s="135"/>
      <c r="E6" s="242" t="s">
        <v>45</v>
      </c>
      <c r="F6" s="217"/>
      <c r="G6" s="217"/>
      <c r="H6" s="189"/>
      <c r="I6" s="1" t="s">
        <v>48</v>
      </c>
      <c r="J6" s="198">
        <v>0</v>
      </c>
      <c r="K6" s="24">
        <f>H6*J6</f>
        <v>0</v>
      </c>
      <c r="L6" s="28"/>
    </row>
    <row r="7" spans="1:12" ht="15" customHeight="1">
      <c r="A7" s="252"/>
      <c r="B7" s="217"/>
      <c r="C7" s="253"/>
      <c r="D7" s="135"/>
      <c r="E7" s="242" t="s">
        <v>46</v>
      </c>
      <c r="F7" s="217"/>
      <c r="G7" s="217"/>
      <c r="H7" s="190"/>
      <c r="I7" s="1"/>
      <c r="J7" s="197"/>
      <c r="K7" s="24">
        <v>95</v>
      </c>
      <c r="L7" s="28"/>
    </row>
    <row r="8" spans="1:12" ht="15" customHeight="1">
      <c r="A8" s="225"/>
      <c r="B8" s="222"/>
      <c r="C8" s="244"/>
      <c r="D8" s="139"/>
      <c r="E8" s="243" t="s">
        <v>47</v>
      </c>
      <c r="F8" s="222"/>
      <c r="G8" s="222"/>
      <c r="H8" s="139"/>
      <c r="I8" s="139"/>
      <c r="J8" s="139"/>
      <c r="K8" s="192">
        <v>0</v>
      </c>
      <c r="L8" s="29"/>
    </row>
    <row r="9" spans="1:12" ht="15" customHeight="1">
      <c r="A9" s="211" t="s">
        <v>4</v>
      </c>
      <c r="B9" s="212"/>
      <c r="C9" s="213"/>
      <c r="D9" s="202" t="s">
        <v>164</v>
      </c>
      <c r="E9" s="202"/>
      <c r="F9" s="202"/>
      <c r="G9" s="202"/>
      <c r="H9" s="169"/>
      <c r="I9" s="132"/>
      <c r="J9" s="133"/>
      <c r="K9" s="183"/>
      <c r="L9" s="191">
        <f>ROUNDDOWN(H9*K5,0)</f>
        <v>0</v>
      </c>
    </row>
    <row r="10" spans="1:12" ht="15" customHeight="1">
      <c r="A10" s="249" t="s">
        <v>5</v>
      </c>
      <c r="B10" s="250"/>
      <c r="C10" s="251"/>
      <c r="D10" s="254" t="s">
        <v>6</v>
      </c>
      <c r="E10" s="254"/>
      <c r="F10" s="254"/>
      <c r="G10" s="254"/>
      <c r="H10" s="146"/>
      <c r="I10" s="146"/>
      <c r="J10" s="146"/>
      <c r="K10" s="178"/>
      <c r="L10" s="26">
        <f>K11+K12</f>
        <v>0</v>
      </c>
    </row>
    <row r="11" spans="1:12" ht="15" customHeight="1">
      <c r="A11" s="252"/>
      <c r="B11" s="217"/>
      <c r="C11" s="253"/>
      <c r="D11" s="135"/>
      <c r="E11" s="242" t="s">
        <v>49</v>
      </c>
      <c r="F11" s="217"/>
      <c r="G11" s="217"/>
      <c r="H11" s="135"/>
      <c r="I11" s="135"/>
      <c r="J11" s="135"/>
      <c r="K11" s="19">
        <v>0</v>
      </c>
      <c r="L11" s="28"/>
    </row>
    <row r="12" spans="1:12">
      <c r="A12" s="225"/>
      <c r="B12" s="222"/>
      <c r="C12" s="244"/>
      <c r="D12" s="139"/>
      <c r="E12" s="243" t="s">
        <v>101</v>
      </c>
      <c r="F12" s="222"/>
      <c r="G12" s="222"/>
      <c r="H12" s="139"/>
      <c r="I12" s="139"/>
      <c r="J12" s="139"/>
      <c r="K12" s="19">
        <v>0</v>
      </c>
      <c r="L12" s="29"/>
    </row>
    <row r="13" spans="1:12" ht="20.100000000000001" customHeight="1">
      <c r="A13" s="214" t="s">
        <v>7</v>
      </c>
      <c r="B13" s="215"/>
      <c r="C13" s="216"/>
      <c r="D13" s="245" t="s">
        <v>50</v>
      </c>
      <c r="E13" s="222"/>
      <c r="F13" s="222"/>
      <c r="G13" s="222"/>
      <c r="H13" s="222"/>
      <c r="I13" s="222"/>
      <c r="J13" s="222"/>
      <c r="K13" s="222"/>
      <c r="L13" s="23">
        <f>INT(SUM(L4+L9+L10))</f>
        <v>95</v>
      </c>
    </row>
    <row r="14" spans="1:12" s="66" customFormat="1" ht="18" customHeight="1">
      <c r="A14" s="246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8"/>
    </row>
    <row r="15" spans="1:12" s="72" customFormat="1" ht="30" customHeight="1">
      <c r="A15" s="210" t="s">
        <v>8</v>
      </c>
      <c r="B15" s="210"/>
      <c r="C15" s="210"/>
      <c r="D15" s="210" t="s">
        <v>9</v>
      </c>
      <c r="E15" s="210"/>
      <c r="F15" s="210"/>
      <c r="G15" s="210"/>
      <c r="H15" s="210"/>
      <c r="I15" s="210"/>
      <c r="J15" s="210"/>
      <c r="K15" s="210"/>
      <c r="L15" s="210"/>
    </row>
    <row r="16" spans="1:12" ht="15" customHeight="1">
      <c r="A16" s="211" t="s">
        <v>2</v>
      </c>
      <c r="B16" s="212"/>
      <c r="C16" s="213"/>
      <c r="D16" s="202" t="s">
        <v>100</v>
      </c>
      <c r="E16" s="202"/>
      <c r="F16" s="202"/>
      <c r="G16" s="202"/>
      <c r="H16" s="132"/>
      <c r="I16" s="132"/>
      <c r="J16" s="84"/>
      <c r="K16" s="19">
        <v>0</v>
      </c>
      <c r="L16" s="74"/>
    </row>
    <row r="17" spans="1:12" ht="15" customHeight="1">
      <c r="A17" s="211" t="s">
        <v>4</v>
      </c>
      <c r="B17" s="212"/>
      <c r="C17" s="213"/>
      <c r="D17" s="208" t="s">
        <v>99</v>
      </c>
      <c r="E17" s="203"/>
      <c r="F17" s="203"/>
      <c r="G17" s="203"/>
      <c r="H17" s="133"/>
      <c r="I17" s="133"/>
      <c r="J17" s="84"/>
      <c r="K17" s="109">
        <f>L13</f>
        <v>95</v>
      </c>
      <c r="L17" s="74"/>
    </row>
    <row r="18" spans="1:12" ht="15" customHeight="1">
      <c r="A18" s="211" t="s">
        <v>5</v>
      </c>
      <c r="B18" s="212"/>
      <c r="C18" s="213"/>
      <c r="D18" s="202" t="s">
        <v>98</v>
      </c>
      <c r="E18" s="202"/>
      <c r="F18" s="202"/>
      <c r="G18" s="202"/>
      <c r="H18" s="132"/>
      <c r="I18" s="132"/>
      <c r="J18" s="84"/>
      <c r="K18" s="19">
        <v>0</v>
      </c>
      <c r="L18" s="108"/>
    </row>
    <row r="19" spans="1:12" ht="15" customHeight="1">
      <c r="A19" s="211" t="s">
        <v>7</v>
      </c>
      <c r="B19" s="212"/>
      <c r="C19" s="213"/>
      <c r="D19" s="209" t="s">
        <v>97</v>
      </c>
      <c r="E19" s="209"/>
      <c r="F19" s="209"/>
      <c r="G19" s="209"/>
      <c r="H19" s="133"/>
      <c r="I19" s="133"/>
      <c r="K19" s="133"/>
      <c r="L19" s="21">
        <f>INT(K16+K17+K18)</f>
        <v>95</v>
      </c>
    </row>
    <row r="20" spans="1:12" ht="42.95" customHeight="1">
      <c r="A20" s="211" t="s">
        <v>10</v>
      </c>
      <c r="B20" s="212"/>
      <c r="C20" s="213"/>
      <c r="D20" s="209" t="s">
        <v>158</v>
      </c>
      <c r="E20" s="203"/>
      <c r="F20" s="203"/>
      <c r="G20" s="203"/>
      <c r="H20" s="203"/>
      <c r="I20" s="203"/>
      <c r="J20" s="203"/>
      <c r="K20" s="25">
        <v>0</v>
      </c>
      <c r="L20" s="74"/>
    </row>
    <row r="21" spans="1:12" ht="42.95" customHeight="1">
      <c r="A21" s="211" t="s">
        <v>11</v>
      </c>
      <c r="B21" s="212"/>
      <c r="C21" s="213"/>
      <c r="D21" s="209" t="s">
        <v>157</v>
      </c>
      <c r="E21" s="203"/>
      <c r="F21" s="203"/>
      <c r="G21" s="203"/>
      <c r="H21" s="203"/>
      <c r="I21" s="203"/>
      <c r="J21" s="203"/>
      <c r="K21" s="133"/>
      <c r="L21" s="19">
        <v>0</v>
      </c>
    </row>
    <row r="22" spans="1:12" ht="15" customHeight="1">
      <c r="A22" s="214" t="s">
        <v>96</v>
      </c>
      <c r="B22" s="215"/>
      <c r="C22" s="216"/>
      <c r="D22" s="222" t="s">
        <v>13</v>
      </c>
      <c r="E22" s="222"/>
      <c r="F22" s="222"/>
      <c r="G22" s="222"/>
      <c r="H22" s="222"/>
      <c r="I22" s="222"/>
      <c r="J22" s="222"/>
      <c r="K22" s="139"/>
      <c r="L22" s="20">
        <v>0</v>
      </c>
    </row>
    <row r="23" spans="1:12" ht="18" customHeight="1">
      <c r="A23" s="205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7"/>
    </row>
    <row r="24" spans="1:12" s="72" customFormat="1" ht="30" customHeight="1">
      <c r="A24" s="137" t="s">
        <v>14</v>
      </c>
      <c r="B24" s="210" t="s">
        <v>15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</row>
    <row r="25" spans="1:12" ht="15" customHeight="1">
      <c r="A25" s="3" t="s">
        <v>2</v>
      </c>
      <c r="B25" s="202" t="s">
        <v>95</v>
      </c>
      <c r="C25" s="202"/>
      <c r="D25" s="202"/>
      <c r="E25" s="202"/>
      <c r="F25" s="202"/>
      <c r="G25" s="202"/>
      <c r="H25" s="133"/>
      <c r="I25" s="133"/>
      <c r="J25" s="133"/>
      <c r="K25" s="133"/>
      <c r="L25" s="21">
        <f>L19</f>
        <v>95</v>
      </c>
    </row>
    <row r="26" spans="1:12" ht="15" customHeight="1">
      <c r="A26" s="3" t="s">
        <v>4</v>
      </c>
      <c r="B26" s="203" t="s">
        <v>94</v>
      </c>
      <c r="C26" s="203"/>
      <c r="D26" s="203"/>
      <c r="E26" s="203"/>
      <c r="F26" s="203"/>
      <c r="G26" s="203"/>
      <c r="H26" s="133"/>
      <c r="I26" s="133"/>
      <c r="J26" s="133"/>
      <c r="K26" s="133"/>
      <c r="L26" s="21">
        <f>L21+K17</f>
        <v>95</v>
      </c>
    </row>
    <row r="27" spans="1:12" ht="15" customHeight="1">
      <c r="A27" s="3" t="s">
        <v>5</v>
      </c>
      <c r="B27" s="203" t="s">
        <v>93</v>
      </c>
      <c r="C27" s="203"/>
      <c r="D27" s="203"/>
      <c r="E27" s="203"/>
      <c r="F27" s="203"/>
      <c r="G27" s="203"/>
      <c r="H27" s="107">
        <f>L22</f>
        <v>0</v>
      </c>
      <c r="I27" s="4" t="s">
        <v>48</v>
      </c>
      <c r="J27" s="166"/>
      <c r="K27" s="133"/>
      <c r="L27" s="21">
        <f>H27*J27</f>
        <v>0</v>
      </c>
    </row>
    <row r="28" spans="1:12" ht="15" customHeight="1">
      <c r="A28" s="3" t="s">
        <v>7</v>
      </c>
      <c r="B28" s="202" t="s">
        <v>92</v>
      </c>
      <c r="C28" s="203"/>
      <c r="D28" s="203"/>
      <c r="E28" s="203"/>
      <c r="F28" s="203"/>
      <c r="G28" s="203"/>
      <c r="H28" s="106">
        <f>MIN(L26,L27)</f>
        <v>0</v>
      </c>
      <c r="I28" s="4" t="s">
        <v>48</v>
      </c>
      <c r="J28" s="167"/>
      <c r="K28" s="133"/>
      <c r="L28" s="22">
        <f>INT(H28*J28)</f>
        <v>0</v>
      </c>
    </row>
    <row r="29" spans="1:12" ht="15" customHeight="1">
      <c r="A29" s="3" t="s">
        <v>10</v>
      </c>
      <c r="B29" s="202" t="s">
        <v>16</v>
      </c>
      <c r="C29" s="202"/>
      <c r="D29" s="202"/>
      <c r="E29" s="202"/>
      <c r="F29" s="202"/>
      <c r="G29" s="202"/>
      <c r="H29" s="139"/>
      <c r="I29" s="133"/>
      <c r="J29" s="133"/>
      <c r="K29" s="133"/>
      <c r="L29" s="19"/>
    </row>
    <row r="30" spans="1:12" ht="15" customHeight="1">
      <c r="A30" s="3" t="s">
        <v>11</v>
      </c>
      <c r="B30" s="202" t="s">
        <v>91</v>
      </c>
      <c r="C30" s="202"/>
      <c r="D30" s="202"/>
      <c r="E30" s="202"/>
      <c r="F30" s="202"/>
      <c r="G30" s="202"/>
      <c r="H30" s="133"/>
      <c r="I30" s="133"/>
      <c r="J30" s="133"/>
      <c r="K30" s="133"/>
      <c r="L30" s="30">
        <f>INT(MIN(L25,L28,L29))</f>
        <v>0</v>
      </c>
    </row>
    <row r="31" spans="1:12" ht="15" customHeight="1">
      <c r="A31" s="261" t="s">
        <v>12</v>
      </c>
      <c r="B31" s="217" t="s">
        <v>17</v>
      </c>
      <c r="C31" s="217"/>
      <c r="D31" s="217"/>
      <c r="E31" s="217"/>
      <c r="F31" s="217"/>
      <c r="G31" s="217"/>
      <c r="H31" s="135"/>
      <c r="I31" s="135"/>
      <c r="J31" s="135"/>
      <c r="K31" s="135"/>
      <c r="L31" s="145"/>
    </row>
    <row r="32" spans="1:12" ht="15" customHeight="1">
      <c r="A32" s="262"/>
      <c r="B32" s="218" t="s">
        <v>18</v>
      </c>
      <c r="C32" s="218"/>
      <c r="D32" s="218"/>
      <c r="E32" s="218"/>
      <c r="F32" s="136" t="s">
        <v>19</v>
      </c>
      <c r="G32" s="136" t="s">
        <v>20</v>
      </c>
      <c r="H32" s="135"/>
      <c r="I32" s="135"/>
      <c r="J32" s="135"/>
      <c r="K32" s="135"/>
      <c r="L32" s="145"/>
    </row>
    <row r="33" spans="1:17" ht="15" customHeight="1">
      <c r="A33" s="262"/>
      <c r="B33" s="204" t="s">
        <v>21</v>
      </c>
      <c r="C33" s="204"/>
      <c r="D33" s="204"/>
      <c r="E33" s="204"/>
      <c r="F33" s="134" t="s">
        <v>22</v>
      </c>
      <c r="G33" s="135" t="s">
        <v>90</v>
      </c>
      <c r="H33" s="135"/>
      <c r="I33" s="135"/>
      <c r="J33" s="135"/>
      <c r="K33" s="135"/>
      <c r="L33" s="145"/>
    </row>
    <row r="34" spans="1:17" ht="15" customHeight="1">
      <c r="A34" s="262"/>
      <c r="B34" s="204" t="s">
        <v>21</v>
      </c>
      <c r="C34" s="204"/>
      <c r="D34" s="204"/>
      <c r="E34" s="204"/>
      <c r="F34" s="134" t="s">
        <v>23</v>
      </c>
      <c r="G34" s="135" t="s">
        <v>24</v>
      </c>
      <c r="H34" s="135"/>
      <c r="I34" s="135"/>
      <c r="J34" s="135"/>
      <c r="K34" s="135"/>
      <c r="L34" s="145"/>
    </row>
    <row r="35" spans="1:17" ht="15" customHeight="1">
      <c r="A35" s="262"/>
      <c r="B35" s="204" t="s">
        <v>25</v>
      </c>
      <c r="C35" s="204"/>
      <c r="D35" s="204"/>
      <c r="E35" s="204"/>
      <c r="F35" s="134" t="s">
        <v>26</v>
      </c>
      <c r="G35" s="135" t="s">
        <v>27</v>
      </c>
      <c r="H35" s="135"/>
      <c r="I35" s="135"/>
      <c r="J35" s="135"/>
      <c r="K35" s="135"/>
      <c r="L35" s="145"/>
    </row>
    <row r="36" spans="1:17" ht="15" customHeight="1">
      <c r="A36" s="262"/>
      <c r="B36" s="204" t="s">
        <v>28</v>
      </c>
      <c r="C36" s="204"/>
      <c r="D36" s="204"/>
      <c r="E36" s="204"/>
      <c r="F36" s="134" t="s">
        <v>29</v>
      </c>
      <c r="G36" s="135" t="s">
        <v>90</v>
      </c>
      <c r="H36" s="135"/>
      <c r="I36" s="135"/>
      <c r="J36" s="135"/>
      <c r="K36" s="135"/>
      <c r="L36" s="145"/>
    </row>
    <row r="37" spans="1:17" ht="15" customHeight="1">
      <c r="A37" s="263"/>
      <c r="B37" s="222" t="s">
        <v>30</v>
      </c>
      <c r="C37" s="222"/>
      <c r="D37" s="222"/>
      <c r="E37" s="222"/>
      <c r="F37" s="222"/>
      <c r="G37" s="222"/>
      <c r="H37" s="139"/>
      <c r="I37" s="139"/>
      <c r="J37" s="139"/>
      <c r="K37" s="139"/>
      <c r="L37" s="143"/>
    </row>
    <row r="38" spans="1:17" ht="18" customHeight="1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</row>
    <row r="39" spans="1:17" s="72" customFormat="1" ht="63.95" customHeight="1">
      <c r="A39" s="260" t="s">
        <v>89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8"/>
      <c r="Q39" s="105"/>
    </row>
    <row r="40" spans="1:17" s="58" customFormat="1" ht="18" customHeight="1">
      <c r="A40" s="230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</row>
    <row r="41" spans="1:17" ht="30" customHeight="1">
      <c r="A41" s="14" t="s">
        <v>31</v>
      </c>
      <c r="B41" s="265" t="s">
        <v>88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3"/>
    </row>
    <row r="42" spans="1:17" ht="15.95" customHeight="1">
      <c r="A42" s="149" t="s">
        <v>2</v>
      </c>
      <c r="B42" s="223" t="s">
        <v>32</v>
      </c>
      <c r="C42" s="202"/>
      <c r="D42" s="202"/>
      <c r="E42" s="202"/>
      <c r="F42" s="202"/>
      <c r="G42" s="9"/>
      <c r="H42" s="9"/>
      <c r="I42" s="9"/>
      <c r="J42" s="9"/>
      <c r="K42" s="9"/>
      <c r="L42" s="25">
        <v>0</v>
      </c>
    </row>
    <row r="43" spans="1:17" ht="15.95" customHeight="1">
      <c r="A43" s="3" t="s">
        <v>4</v>
      </c>
      <c r="B43" s="224" t="s">
        <v>87</v>
      </c>
      <c r="C43" s="203"/>
      <c r="D43" s="203"/>
      <c r="E43" s="203"/>
      <c r="F43" s="203"/>
      <c r="G43" s="139"/>
      <c r="H43" s="139"/>
      <c r="I43" s="139"/>
      <c r="J43" s="139"/>
      <c r="K43" s="138"/>
      <c r="L43" s="23">
        <f>L30+L42</f>
        <v>0</v>
      </c>
    </row>
    <row r="44" spans="1:17" ht="15.95" customHeight="1">
      <c r="A44" s="3" t="s">
        <v>5</v>
      </c>
      <c r="B44" s="223" t="s">
        <v>33</v>
      </c>
      <c r="C44" s="202"/>
      <c r="D44" s="202"/>
      <c r="E44" s="202"/>
      <c r="F44" s="202"/>
      <c r="G44" s="132"/>
      <c r="H44" s="132"/>
      <c r="I44" s="132"/>
      <c r="J44" s="132"/>
      <c r="K44" s="133"/>
      <c r="L44" s="25">
        <v>0</v>
      </c>
    </row>
    <row r="45" spans="1:17" ht="15.95" customHeight="1">
      <c r="A45" s="3" t="s">
        <v>7</v>
      </c>
      <c r="B45" s="224" t="s">
        <v>86</v>
      </c>
      <c r="C45" s="203"/>
      <c r="D45" s="203"/>
      <c r="E45" s="203"/>
      <c r="F45" s="203"/>
      <c r="G45" s="133"/>
      <c r="H45" s="165">
        <f>L22</f>
        <v>0</v>
      </c>
      <c r="I45" s="4" t="s">
        <v>48</v>
      </c>
      <c r="J45" s="45">
        <v>0.2</v>
      </c>
      <c r="K45" s="133"/>
      <c r="L45" s="24">
        <f>H45*J45</f>
        <v>0</v>
      </c>
    </row>
    <row r="46" spans="1:17" ht="15.95" customHeight="1">
      <c r="A46" s="3" t="s">
        <v>10</v>
      </c>
      <c r="B46" s="223" t="s">
        <v>34</v>
      </c>
      <c r="C46" s="202"/>
      <c r="D46" s="202"/>
      <c r="E46" s="202"/>
      <c r="F46" s="202"/>
      <c r="G46" s="202"/>
      <c r="H46" s="132"/>
      <c r="I46" s="132"/>
      <c r="J46" s="132"/>
      <c r="K46" s="133"/>
      <c r="L46" s="24">
        <f>MIN(L44,L45)</f>
        <v>0</v>
      </c>
    </row>
    <row r="47" spans="1:17" ht="15.95" customHeight="1">
      <c r="A47" s="3" t="s">
        <v>11</v>
      </c>
      <c r="B47" s="224" t="s">
        <v>35</v>
      </c>
      <c r="C47" s="203"/>
      <c r="D47" s="203"/>
      <c r="E47" s="203"/>
      <c r="F47" s="203"/>
      <c r="G47" s="139"/>
      <c r="H47" s="165">
        <f>L29</f>
        <v>0</v>
      </c>
      <c r="I47" s="104" t="s">
        <v>48</v>
      </c>
      <c r="J47" s="45">
        <v>1.2</v>
      </c>
      <c r="K47" s="133"/>
      <c r="L47" s="24">
        <f>H47*J47</f>
        <v>0</v>
      </c>
    </row>
    <row r="48" spans="1:17" ht="15.95" customHeight="1">
      <c r="A48" s="149" t="s">
        <v>12</v>
      </c>
      <c r="B48" s="223" t="s">
        <v>36</v>
      </c>
      <c r="C48" s="202"/>
      <c r="D48" s="202"/>
      <c r="E48" s="202"/>
      <c r="F48" s="202"/>
      <c r="G48" s="202"/>
      <c r="H48" s="202"/>
      <c r="I48" s="202"/>
      <c r="J48" s="202"/>
      <c r="K48" s="139"/>
      <c r="L48" s="23">
        <f>MIN((L43+L46),L47)</f>
        <v>0</v>
      </c>
    </row>
    <row r="49" spans="1:12" ht="20.100000000000001" customHeight="1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1"/>
    </row>
    <row r="50" spans="1:12" s="72" customFormat="1" ht="30" customHeight="1">
      <c r="A50" s="137" t="s">
        <v>37</v>
      </c>
      <c r="B50" s="210" t="s">
        <v>85</v>
      </c>
      <c r="C50" s="210"/>
      <c r="D50" s="210"/>
      <c r="E50" s="210"/>
      <c r="F50" s="210"/>
      <c r="G50" s="210"/>
      <c r="H50" s="210"/>
      <c r="I50" s="210"/>
      <c r="J50" s="210"/>
      <c r="K50" s="210"/>
      <c r="L50" s="210"/>
    </row>
    <row r="51" spans="1:12" ht="14.1" customHeight="1">
      <c r="A51" s="3" t="s">
        <v>2</v>
      </c>
      <c r="B51" s="203" t="s">
        <v>84</v>
      </c>
      <c r="C51" s="203"/>
      <c r="D51" s="203"/>
      <c r="E51" s="203"/>
      <c r="F51" s="203"/>
      <c r="G51" s="203"/>
      <c r="H51" s="203"/>
      <c r="I51" s="236" t="e">
        <f>L48/L22</f>
        <v>#DIV/0!</v>
      </c>
      <c r="J51" s="237"/>
      <c r="K51" s="237"/>
      <c r="L51" s="238"/>
    </row>
    <row r="52" spans="1:12" s="66" customFormat="1" ht="20.100000000000001" customHeight="1">
      <c r="A52" s="214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6"/>
    </row>
    <row r="53" spans="1:12" s="75" customFormat="1" ht="30" customHeight="1">
      <c r="A53" s="137" t="s">
        <v>38</v>
      </c>
      <c r="B53" s="210" t="s">
        <v>39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</row>
    <row r="54" spans="1:12" ht="15.95" customHeight="1">
      <c r="A54" s="261" t="s">
        <v>72</v>
      </c>
      <c r="B54" s="239" t="s">
        <v>66</v>
      </c>
      <c r="C54" s="239"/>
      <c r="D54" s="239"/>
      <c r="E54" s="239"/>
      <c r="F54" s="239"/>
      <c r="G54" s="239"/>
      <c r="H54" s="239"/>
      <c r="I54" s="76"/>
      <c r="J54" s="103"/>
      <c r="K54" s="103"/>
      <c r="L54" s="93">
        <f>K55+K56+K57</f>
        <v>95</v>
      </c>
    </row>
    <row r="55" spans="1:12" ht="15.95" customHeight="1">
      <c r="A55" s="262"/>
      <c r="B55" s="136"/>
      <c r="C55" s="136"/>
      <c r="D55" s="242" t="s">
        <v>67</v>
      </c>
      <c r="E55" s="242"/>
      <c r="F55" s="242"/>
      <c r="G55" s="242"/>
      <c r="H55" s="242"/>
      <c r="J55" s="151"/>
      <c r="K55" s="152">
        <f>L13</f>
        <v>95</v>
      </c>
      <c r="L55" s="100"/>
    </row>
    <row r="56" spans="1:12" ht="15.95" customHeight="1">
      <c r="A56" s="262"/>
      <c r="B56" s="136"/>
      <c r="C56" s="136"/>
      <c r="D56" s="242" t="s">
        <v>83</v>
      </c>
      <c r="E56" s="242"/>
      <c r="F56" s="242"/>
      <c r="G56" s="242"/>
      <c r="H56" s="242"/>
      <c r="J56" s="151"/>
      <c r="K56" s="101">
        <v>0</v>
      </c>
      <c r="L56" s="100"/>
    </row>
    <row r="57" spans="1:12" ht="15.95" customHeight="1">
      <c r="A57" s="263"/>
      <c r="B57" s="150"/>
      <c r="C57" s="150"/>
      <c r="D57" s="243" t="s">
        <v>69</v>
      </c>
      <c r="E57" s="243"/>
      <c r="F57" s="243"/>
      <c r="G57" s="243"/>
      <c r="H57" s="243"/>
      <c r="I57" s="98"/>
      <c r="J57" s="97"/>
      <c r="K57" s="96">
        <v>0</v>
      </c>
      <c r="L57" s="95"/>
    </row>
    <row r="58" spans="1:12" ht="14.1" customHeight="1">
      <c r="A58" s="261" t="s">
        <v>73</v>
      </c>
      <c r="B58" s="240" t="s">
        <v>70</v>
      </c>
      <c r="C58" s="240"/>
      <c r="D58" s="240"/>
      <c r="E58" s="240"/>
      <c r="F58" s="240"/>
      <c r="G58" s="240"/>
      <c r="H58" s="240"/>
      <c r="J58" s="151"/>
      <c r="K58" s="151"/>
      <c r="L58" s="93">
        <f>SUM(G59:H62)</f>
        <v>0</v>
      </c>
    </row>
    <row r="59" spans="1:12" ht="12.95" customHeight="1">
      <c r="A59" s="262"/>
      <c r="B59" s="217" t="s">
        <v>40</v>
      </c>
      <c r="C59" s="217"/>
      <c r="D59" s="217"/>
      <c r="E59" s="217"/>
      <c r="F59" s="217"/>
      <c r="G59" s="269">
        <f>K8</f>
        <v>0</v>
      </c>
      <c r="H59" s="269"/>
      <c r="I59" s="13"/>
      <c r="J59" s="13"/>
      <c r="K59" s="13"/>
      <c r="L59" s="92"/>
    </row>
    <row r="60" spans="1:12" ht="12.95" customHeight="1">
      <c r="A60" s="262"/>
      <c r="B60" s="217" t="s">
        <v>41</v>
      </c>
      <c r="C60" s="217"/>
      <c r="D60" s="217"/>
      <c r="E60" s="217"/>
      <c r="F60" s="217"/>
      <c r="G60" s="267">
        <f>K11</f>
        <v>0</v>
      </c>
      <c r="H60" s="268"/>
      <c r="I60" s="13"/>
      <c r="J60" s="13"/>
      <c r="K60" s="13"/>
      <c r="L60" s="92"/>
    </row>
    <row r="61" spans="1:12" ht="12.95" customHeight="1">
      <c r="A61" s="262"/>
      <c r="B61" s="217" t="s">
        <v>42</v>
      </c>
      <c r="C61" s="217"/>
      <c r="D61" s="217"/>
      <c r="E61" s="217"/>
      <c r="F61" s="217"/>
      <c r="G61" s="267">
        <f>K12</f>
        <v>0</v>
      </c>
      <c r="H61" s="268"/>
      <c r="I61" s="13"/>
      <c r="J61" s="13"/>
      <c r="K61" s="13"/>
      <c r="L61" s="92"/>
    </row>
    <row r="62" spans="1:12" ht="30" customHeight="1">
      <c r="A62" s="263"/>
      <c r="B62" s="264" t="s">
        <v>82</v>
      </c>
      <c r="C62" s="222"/>
      <c r="D62" s="222"/>
      <c r="E62" s="222"/>
      <c r="F62" s="222"/>
      <c r="G62" s="91"/>
      <c r="H62" s="90">
        <v>0</v>
      </c>
      <c r="I62" s="12"/>
      <c r="J62" s="12"/>
      <c r="K62" s="12"/>
      <c r="L62" s="23"/>
    </row>
    <row r="63" spans="1:12" ht="17.100000000000001" customHeight="1">
      <c r="A63" s="149" t="s">
        <v>5</v>
      </c>
      <c r="B63" s="266" t="s">
        <v>43</v>
      </c>
      <c r="C63" s="266"/>
      <c r="D63" s="266"/>
      <c r="E63" s="266"/>
      <c r="F63" s="266"/>
      <c r="G63" s="266"/>
      <c r="H63" s="266"/>
      <c r="I63" s="84"/>
      <c r="J63" s="12"/>
      <c r="K63" s="12"/>
      <c r="L63" s="89">
        <f>L54-L58</f>
        <v>95</v>
      </c>
    </row>
    <row r="64" spans="1:12" hidden="1"/>
    <row r="65" spans="1:12" hidden="1"/>
    <row r="66" spans="1:12" ht="12.75" hidden="1" customHeight="1">
      <c r="A66" s="73">
        <v>1</v>
      </c>
      <c r="D66" s="86">
        <v>0.1</v>
      </c>
    </row>
    <row r="67" spans="1:12" ht="12.75" hidden="1" customHeight="1">
      <c r="A67" s="73">
        <v>2</v>
      </c>
      <c r="D67" s="86">
        <v>0.15</v>
      </c>
      <c r="F67" s="86">
        <v>1.1000000000000001</v>
      </c>
    </row>
    <row r="68" spans="1:12" ht="12.75" hidden="1" customHeight="1">
      <c r="A68" s="73">
        <v>3</v>
      </c>
      <c r="D68" s="86">
        <v>0.2</v>
      </c>
      <c r="F68" s="86">
        <v>1</v>
      </c>
    </row>
    <row r="69" spans="1:12" ht="12.75" hidden="1" customHeight="1">
      <c r="A69" s="73">
        <v>4</v>
      </c>
    </row>
    <row r="70" spans="1:12" ht="12.75" hidden="1" customHeight="1">
      <c r="A70" s="73">
        <v>5</v>
      </c>
      <c r="D70" s="87">
        <v>0.97750000000000004</v>
      </c>
      <c r="F70" s="85" t="s">
        <v>81</v>
      </c>
    </row>
    <row r="71" spans="1:12" ht="12.75" hidden="1" customHeight="1">
      <c r="D71" s="86">
        <v>0.9</v>
      </c>
    </row>
    <row r="72" spans="1:12" ht="12.75" hidden="1" customHeight="1">
      <c r="D72" s="86">
        <v>0.85</v>
      </c>
    </row>
    <row r="73" spans="1:12" ht="12.75" hidden="1" customHeight="1">
      <c r="D73" s="87">
        <v>0.97750000000000004</v>
      </c>
    </row>
    <row r="74" spans="1:12">
      <c r="L74" s="176" t="s">
        <v>174</v>
      </c>
    </row>
    <row r="75" spans="1:12">
      <c r="L75" s="88" t="s">
        <v>104</v>
      </c>
    </row>
    <row r="76" spans="1:12">
      <c r="L76" s="88"/>
    </row>
  </sheetData>
  <sheetProtection algorithmName="SHA-512" hashValue="0W+DWcndvBFWmqhyvsdvNhVRzb2g4pQ+r+z3d3lkShSQ/4rrmtr/G1RkX3lBMtkBukuUjUDVl8vtXqJt4VTfpA==" saltValue="vKNc3iUeuOoFF6KyIzijtg==" spinCount="100000" sheet="1" objects="1" scenarios="1"/>
  <mergeCells count="89">
    <mergeCell ref="A2:L2"/>
    <mergeCell ref="D3:L3"/>
    <mergeCell ref="F1:L1"/>
    <mergeCell ref="A3:C3"/>
    <mergeCell ref="A4:C4"/>
    <mergeCell ref="A5:C5"/>
    <mergeCell ref="D4:K4"/>
    <mergeCell ref="E5:G5"/>
    <mergeCell ref="A6:C6"/>
    <mergeCell ref="A7:C7"/>
    <mergeCell ref="A8:C8"/>
    <mergeCell ref="E6:G6"/>
    <mergeCell ref="E7:G7"/>
    <mergeCell ref="E8:G8"/>
    <mergeCell ref="A9:C9"/>
    <mergeCell ref="A10:C10"/>
    <mergeCell ref="A11:C11"/>
    <mergeCell ref="D10:G10"/>
    <mergeCell ref="D9:G9"/>
    <mergeCell ref="E11:G11"/>
    <mergeCell ref="B63:H63"/>
    <mergeCell ref="B51:H51"/>
    <mergeCell ref="I51:L51"/>
    <mergeCell ref="B54:H54"/>
    <mergeCell ref="B58:H58"/>
    <mergeCell ref="B61:F61"/>
    <mergeCell ref="G61:H61"/>
    <mergeCell ref="B59:F59"/>
    <mergeCell ref="G59:H59"/>
    <mergeCell ref="B60:F60"/>
    <mergeCell ref="G60:H60"/>
    <mergeCell ref="D55:H55"/>
    <mergeCell ref="D56:H56"/>
    <mergeCell ref="D57:H57"/>
    <mergeCell ref="A18:C18"/>
    <mergeCell ref="A19:C19"/>
    <mergeCell ref="A12:C12"/>
    <mergeCell ref="A13:C13"/>
    <mergeCell ref="A15:C15"/>
    <mergeCell ref="A16:C16"/>
    <mergeCell ref="A14:L14"/>
    <mergeCell ref="D15:L15"/>
    <mergeCell ref="D17:G17"/>
    <mergeCell ref="D13:K13"/>
    <mergeCell ref="E12:G12"/>
    <mergeCell ref="D16:G16"/>
    <mergeCell ref="A17:C17"/>
    <mergeCell ref="A40:L40"/>
    <mergeCell ref="B50:L50"/>
    <mergeCell ref="A49:L49"/>
    <mergeCell ref="A58:A62"/>
    <mergeCell ref="D18:G18"/>
    <mergeCell ref="D19:G19"/>
    <mergeCell ref="B62:F62"/>
    <mergeCell ref="B41:L41"/>
    <mergeCell ref="B43:F43"/>
    <mergeCell ref="B42:F42"/>
    <mergeCell ref="B44:F44"/>
    <mergeCell ref="B45:F45"/>
    <mergeCell ref="B46:G46"/>
    <mergeCell ref="B47:F47"/>
    <mergeCell ref="A52:L52"/>
    <mergeCell ref="B53:L53"/>
    <mergeCell ref="A54:A57"/>
    <mergeCell ref="B30:G30"/>
    <mergeCell ref="D20:J20"/>
    <mergeCell ref="D21:J21"/>
    <mergeCell ref="D22:J22"/>
    <mergeCell ref="A23:L23"/>
    <mergeCell ref="B25:G25"/>
    <mergeCell ref="B26:G26"/>
    <mergeCell ref="B27:G27"/>
    <mergeCell ref="B29:G29"/>
    <mergeCell ref="B24:L24"/>
    <mergeCell ref="A20:C20"/>
    <mergeCell ref="A21:C21"/>
    <mergeCell ref="A22:C22"/>
    <mergeCell ref="B28:G28"/>
    <mergeCell ref="B48:J48"/>
    <mergeCell ref="B34:E34"/>
    <mergeCell ref="B35:E35"/>
    <mergeCell ref="B36:E36"/>
    <mergeCell ref="B37:G37"/>
    <mergeCell ref="A39:L39"/>
    <mergeCell ref="A38:L38"/>
    <mergeCell ref="A31:A37"/>
    <mergeCell ref="B33:E33"/>
    <mergeCell ref="B31:G31"/>
    <mergeCell ref="B32:E32"/>
  </mergeCells>
  <conditionalFormatting sqref="L13">
    <cfRule type="cellIs" dxfId="4" priority="4" operator="greaterThan">
      <formula>35000</formula>
    </cfRule>
  </conditionalFormatting>
  <conditionalFormatting sqref="K20">
    <cfRule type="expression" dxfId="3" priority="2">
      <formula>($K$16+$L$13)&gt;$L$22</formula>
    </cfRule>
  </conditionalFormatting>
  <dataValidations count="4">
    <dataValidation type="list" allowBlank="1" showInputMessage="1" showErrorMessage="1" sqref="J27" xr:uid="{00000000-0002-0000-0100-000000000000}">
      <formula1>lpert</formula1>
    </dataValidation>
    <dataValidation type="list" allowBlank="1" showInputMessage="1" showErrorMessage="1" sqref="J28" xr:uid="{00000000-0002-0000-0100-000001000000}">
      <formula1>perct</formula1>
    </dataValidation>
    <dataValidation type="list" allowBlank="1" showInputMessage="1" showErrorMessage="1" sqref="H9" xr:uid="{00000000-0002-0000-0100-000002000000}">
      <formula1>rsvs</formula1>
    </dataValidation>
    <dataValidation type="list" allowBlank="1" showInputMessage="1" showErrorMessage="1" sqref="H6" xr:uid="{00000000-0002-0000-0100-000003000000}">
      <formula1>piti</formula1>
    </dataValidation>
  </dataValidations>
  <pageMargins left="0.7" right="0.7" top="0.75" bottom="0.75" header="0.3" footer="0.3"/>
  <pageSetup scale="65" fitToHeight="0" orientation="portrait" r:id="rId1"/>
  <rowBreaks count="1" manualBreakCount="1">
    <brk id="38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94"/>
  <sheetViews>
    <sheetView showGridLines="0" topLeftCell="A46" workbookViewId="0">
      <selection activeCell="O19" sqref="O19"/>
    </sheetView>
  </sheetViews>
  <sheetFormatPr defaultRowHeight="12.75"/>
  <cols>
    <col min="1" max="1" width="10.5" style="73" customWidth="1"/>
    <col min="2" max="2" width="3.1640625" style="73" customWidth="1"/>
    <col min="3" max="3" width="1.1640625" style="73" customWidth="1"/>
    <col min="4" max="4" width="7.5" style="73" bestFit="1" customWidth="1"/>
    <col min="5" max="5" width="29.1640625" style="73" customWidth="1"/>
    <col min="6" max="6" width="32.6640625" style="73" customWidth="1"/>
    <col min="7" max="7" width="14.83203125" style="73" customWidth="1"/>
    <col min="8" max="8" width="11.1640625" style="73" bestFit="1" customWidth="1"/>
    <col min="9" max="9" width="3.83203125" style="73" customWidth="1"/>
    <col min="10" max="10" width="10.83203125" style="73" customWidth="1"/>
    <col min="11" max="11" width="12.83203125" style="73" customWidth="1"/>
    <col min="12" max="12" width="16.1640625" style="73" customWidth="1"/>
    <col min="13" max="16384" width="9.33203125" style="73"/>
  </cols>
  <sheetData>
    <row r="1" spans="1:12" s="159" customFormat="1" ht="63.95" customHeight="1">
      <c r="A1" s="158"/>
      <c r="B1" s="140"/>
      <c r="C1" s="140"/>
      <c r="D1" s="140"/>
      <c r="E1" s="140"/>
      <c r="F1" s="259" t="s">
        <v>147</v>
      </c>
      <c r="G1" s="259"/>
      <c r="H1" s="259"/>
      <c r="I1" s="259"/>
      <c r="J1" s="259"/>
      <c r="K1" s="259"/>
      <c r="L1" s="259"/>
    </row>
    <row r="2" spans="1:12" s="71" customFormat="1" ht="18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s="72" customFormat="1" ht="30" customHeight="1">
      <c r="A3" s="258" t="s">
        <v>0</v>
      </c>
      <c r="B3" s="258"/>
      <c r="C3" s="258"/>
      <c r="D3" s="258" t="s">
        <v>1</v>
      </c>
      <c r="E3" s="258"/>
      <c r="F3" s="258"/>
      <c r="G3" s="258"/>
      <c r="H3" s="258"/>
      <c r="I3" s="258"/>
      <c r="J3" s="258"/>
      <c r="K3" s="258"/>
      <c r="L3" s="258"/>
    </row>
    <row r="4" spans="1:12" ht="15" customHeight="1">
      <c r="A4" s="249" t="s">
        <v>2</v>
      </c>
      <c r="B4" s="250"/>
      <c r="C4" s="251"/>
      <c r="D4" s="271" t="s">
        <v>133</v>
      </c>
      <c r="E4" s="254"/>
      <c r="F4" s="254"/>
      <c r="G4" s="254"/>
      <c r="H4" s="254"/>
      <c r="I4" s="254"/>
      <c r="J4" s="254"/>
      <c r="K4" s="254"/>
      <c r="L4" s="26">
        <f>INT(SUM(K5:K11))</f>
        <v>95</v>
      </c>
    </row>
    <row r="5" spans="1:12" ht="15" customHeight="1">
      <c r="A5" s="252"/>
      <c r="B5" s="217"/>
      <c r="C5" s="253"/>
      <c r="D5" s="52"/>
      <c r="E5" s="242" t="s">
        <v>161</v>
      </c>
      <c r="F5" s="217"/>
      <c r="G5" s="217"/>
      <c r="H5" s="52"/>
      <c r="I5" s="52"/>
      <c r="J5" s="52"/>
      <c r="K5" s="25"/>
      <c r="L5" s="27"/>
    </row>
    <row r="6" spans="1:12" ht="15" customHeight="1">
      <c r="A6" s="252"/>
      <c r="B6" s="217"/>
      <c r="C6" s="253"/>
      <c r="D6" s="52"/>
      <c r="E6" s="242" t="s">
        <v>45</v>
      </c>
      <c r="F6" s="217"/>
      <c r="G6" s="217"/>
      <c r="H6" s="189"/>
      <c r="I6" s="1" t="s">
        <v>48</v>
      </c>
      <c r="J6" s="198"/>
      <c r="K6" s="24">
        <f>H6*J6</f>
        <v>0</v>
      </c>
      <c r="L6" s="28"/>
    </row>
    <row r="7" spans="1:12" ht="15" customHeight="1">
      <c r="A7" s="252"/>
      <c r="B7" s="217"/>
      <c r="C7" s="253"/>
      <c r="D7" s="52"/>
      <c r="E7" s="242" t="s">
        <v>46</v>
      </c>
      <c r="F7" s="217"/>
      <c r="G7" s="217"/>
      <c r="H7" s="190"/>
      <c r="I7" s="1"/>
      <c r="J7" s="197"/>
      <c r="K7" s="24">
        <v>95</v>
      </c>
      <c r="L7" s="28"/>
    </row>
    <row r="8" spans="1:12" ht="15" customHeight="1">
      <c r="A8" s="252"/>
      <c r="B8" s="217"/>
      <c r="C8" s="253"/>
      <c r="D8" s="52"/>
      <c r="E8" s="242" t="s">
        <v>47</v>
      </c>
      <c r="F8" s="217"/>
      <c r="G8" s="217"/>
      <c r="H8" s="52"/>
      <c r="I8" s="52"/>
      <c r="J8" s="52"/>
      <c r="K8" s="25">
        <v>0</v>
      </c>
      <c r="L8" s="28"/>
    </row>
    <row r="9" spans="1:12" ht="15" customHeight="1">
      <c r="A9" s="144"/>
      <c r="B9" s="135"/>
      <c r="C9" s="145"/>
      <c r="D9" s="52"/>
      <c r="E9" s="242" t="s">
        <v>132</v>
      </c>
      <c r="F9" s="242"/>
      <c r="G9" s="242"/>
      <c r="H9" s="52"/>
      <c r="I9" s="52"/>
      <c r="J9" s="52"/>
      <c r="K9" s="19"/>
      <c r="L9" s="28"/>
    </row>
    <row r="10" spans="1:12" ht="15" customHeight="1">
      <c r="A10" s="144"/>
      <c r="B10" s="135"/>
      <c r="C10" s="145"/>
      <c r="D10" s="52"/>
      <c r="E10" s="242" t="s">
        <v>131</v>
      </c>
      <c r="F10" s="242"/>
      <c r="G10" s="242"/>
      <c r="H10" s="52"/>
      <c r="I10" s="52"/>
      <c r="J10" s="52"/>
      <c r="K10" s="19"/>
      <c r="L10" s="28"/>
    </row>
    <row r="11" spans="1:12" ht="15" customHeight="1">
      <c r="A11" s="144"/>
      <c r="B11" s="135"/>
      <c r="C11" s="145"/>
      <c r="D11" s="52"/>
      <c r="E11" s="242" t="s">
        <v>130</v>
      </c>
      <c r="F11" s="242"/>
      <c r="G11" s="242"/>
      <c r="H11" s="52"/>
      <c r="I11" s="52"/>
      <c r="J11" s="52"/>
      <c r="K11" s="19">
        <v>0</v>
      </c>
      <c r="L11" s="28"/>
    </row>
    <row r="12" spans="1:12" ht="15" customHeight="1">
      <c r="A12" s="211" t="s">
        <v>4</v>
      </c>
      <c r="B12" s="212"/>
      <c r="C12" s="213"/>
      <c r="D12" s="202" t="s">
        <v>165</v>
      </c>
      <c r="E12" s="202"/>
      <c r="F12" s="202"/>
      <c r="G12" s="202"/>
      <c r="H12" s="168"/>
      <c r="I12" s="49"/>
      <c r="J12" s="50"/>
      <c r="K12" s="49"/>
      <c r="L12" s="24">
        <f>ROUNDDOWN(H12*K5,0)</f>
        <v>0</v>
      </c>
    </row>
    <row r="13" spans="1:12" ht="15" customHeight="1">
      <c r="A13" s="211" t="s">
        <v>74</v>
      </c>
      <c r="B13" s="212"/>
      <c r="C13" s="213"/>
      <c r="D13" s="223" t="s">
        <v>129</v>
      </c>
      <c r="E13" s="202"/>
      <c r="F13" s="202"/>
      <c r="G13" s="202"/>
      <c r="H13" s="18"/>
      <c r="I13" s="60" t="s">
        <v>48</v>
      </c>
      <c r="J13" s="15">
        <v>0</v>
      </c>
      <c r="K13" s="60" t="s">
        <v>128</v>
      </c>
      <c r="L13" s="26">
        <f>INT(H13*J13)</f>
        <v>0</v>
      </c>
    </row>
    <row r="14" spans="1:12" ht="15" customHeight="1">
      <c r="A14" s="249" t="s">
        <v>56</v>
      </c>
      <c r="B14" s="250"/>
      <c r="C14" s="251"/>
      <c r="D14" s="271" t="s">
        <v>127</v>
      </c>
      <c r="E14" s="254"/>
      <c r="F14" s="254"/>
      <c r="G14" s="254"/>
      <c r="H14" s="70"/>
      <c r="I14" s="70"/>
      <c r="J14" s="70"/>
      <c r="K14" s="70"/>
      <c r="L14" s="26">
        <f>SUM(K15:K16)</f>
        <v>0</v>
      </c>
    </row>
    <row r="15" spans="1:12" ht="15" customHeight="1">
      <c r="A15" s="252"/>
      <c r="B15" s="217"/>
      <c r="C15" s="253"/>
      <c r="D15" s="52"/>
      <c r="E15" s="242" t="s">
        <v>126</v>
      </c>
      <c r="F15" s="217"/>
      <c r="G15" s="217"/>
      <c r="H15" s="52"/>
      <c r="I15" s="52"/>
      <c r="J15" s="52"/>
      <c r="K15" s="19">
        <v>0</v>
      </c>
      <c r="L15" s="28"/>
    </row>
    <row r="16" spans="1:12" ht="15" customHeight="1">
      <c r="A16" s="225"/>
      <c r="B16" s="222"/>
      <c r="C16" s="244"/>
      <c r="D16" s="56"/>
      <c r="E16" s="243" t="s">
        <v>125</v>
      </c>
      <c r="F16" s="222"/>
      <c r="G16" s="222"/>
      <c r="H16" s="56"/>
      <c r="I16" s="56"/>
      <c r="J16" s="56"/>
      <c r="K16" s="19">
        <v>0</v>
      </c>
      <c r="L16" s="29"/>
    </row>
    <row r="17" spans="1:12" ht="20.100000000000001" customHeight="1">
      <c r="A17" s="214" t="s">
        <v>57</v>
      </c>
      <c r="B17" s="215"/>
      <c r="C17" s="216"/>
      <c r="D17" s="245" t="s">
        <v>124</v>
      </c>
      <c r="E17" s="222"/>
      <c r="F17" s="222"/>
      <c r="G17" s="222"/>
      <c r="H17" s="222"/>
      <c r="I17" s="222"/>
      <c r="J17" s="222"/>
      <c r="K17" s="222"/>
      <c r="L17" s="23">
        <f>INT(SUM(L4:L16))</f>
        <v>95</v>
      </c>
    </row>
    <row r="18" spans="1:12" s="66" customFormat="1" ht="18" customHeight="1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</row>
    <row r="19" spans="1:12" s="72" customFormat="1" ht="30" customHeight="1">
      <c r="A19" s="210" t="s">
        <v>8</v>
      </c>
      <c r="B19" s="210"/>
      <c r="C19" s="210"/>
      <c r="D19" s="210" t="s">
        <v>9</v>
      </c>
      <c r="E19" s="210"/>
      <c r="F19" s="210"/>
      <c r="G19" s="210"/>
      <c r="H19" s="210"/>
      <c r="I19" s="210"/>
      <c r="J19" s="210"/>
      <c r="K19" s="210"/>
      <c r="L19" s="210"/>
    </row>
    <row r="20" spans="1:12" ht="15" customHeight="1">
      <c r="A20" s="211" t="s">
        <v>2</v>
      </c>
      <c r="B20" s="212"/>
      <c r="C20" s="213"/>
      <c r="D20" s="202" t="s">
        <v>53</v>
      </c>
      <c r="E20" s="202"/>
      <c r="F20" s="202"/>
      <c r="G20" s="202"/>
      <c r="H20" s="49"/>
      <c r="I20" s="49"/>
      <c r="J20" s="49"/>
      <c r="K20" s="19">
        <v>0</v>
      </c>
      <c r="L20" s="122"/>
    </row>
    <row r="21" spans="1:12" ht="15" customHeight="1">
      <c r="A21" s="211" t="s">
        <v>4</v>
      </c>
      <c r="B21" s="212"/>
      <c r="C21" s="213"/>
      <c r="D21" s="202" t="s">
        <v>54</v>
      </c>
      <c r="E21" s="203"/>
      <c r="F21" s="203"/>
      <c r="G21" s="203"/>
      <c r="H21" s="50"/>
      <c r="I21" s="50"/>
      <c r="J21" s="50"/>
      <c r="K21" s="19">
        <v>0</v>
      </c>
      <c r="L21" s="122"/>
    </row>
    <row r="22" spans="1:12" ht="15" customHeight="1">
      <c r="A22" s="211" t="s">
        <v>5</v>
      </c>
      <c r="B22" s="212"/>
      <c r="C22" s="213"/>
      <c r="D22" s="202" t="s">
        <v>55</v>
      </c>
      <c r="E22" s="202"/>
      <c r="F22" s="202"/>
      <c r="G22" s="202"/>
      <c r="H22" s="49"/>
      <c r="I22" s="49"/>
      <c r="J22" s="49"/>
      <c r="K22" s="99"/>
      <c r="L22" s="21">
        <f>K20-K21</f>
        <v>0</v>
      </c>
    </row>
    <row r="23" spans="1:12" ht="30" customHeight="1">
      <c r="A23" s="211" t="s">
        <v>56</v>
      </c>
      <c r="B23" s="212"/>
      <c r="C23" s="213"/>
      <c r="D23" s="273" t="s">
        <v>123</v>
      </c>
      <c r="E23" s="274"/>
      <c r="F23" s="274"/>
      <c r="G23" s="274"/>
      <c r="H23" s="274"/>
      <c r="I23" s="274"/>
      <c r="J23" s="274"/>
      <c r="K23" s="19">
        <v>0</v>
      </c>
      <c r="L23" s="74"/>
    </row>
    <row r="24" spans="1:12" ht="42.95" customHeight="1">
      <c r="A24" s="211" t="s">
        <v>57</v>
      </c>
      <c r="B24" s="212"/>
      <c r="C24" s="213"/>
      <c r="D24" s="209" t="s">
        <v>152</v>
      </c>
      <c r="E24" s="203"/>
      <c r="F24" s="203"/>
      <c r="G24" s="203"/>
      <c r="H24" s="203"/>
      <c r="I24" s="203"/>
      <c r="J24" s="203"/>
      <c r="K24" s="50"/>
      <c r="L24" s="19"/>
    </row>
    <row r="25" spans="1:12" ht="15" customHeight="1">
      <c r="A25" s="214" t="s">
        <v>58</v>
      </c>
      <c r="B25" s="215"/>
      <c r="C25" s="216"/>
      <c r="D25" s="222" t="s">
        <v>13</v>
      </c>
      <c r="E25" s="222"/>
      <c r="F25" s="222"/>
      <c r="G25" s="222"/>
      <c r="H25" s="222"/>
      <c r="I25" s="222"/>
      <c r="J25" s="222"/>
      <c r="K25" s="56"/>
      <c r="L25" s="20">
        <v>0</v>
      </c>
    </row>
    <row r="26" spans="1:12" ht="18" customHeight="1">
      <c r="A26" s="205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7"/>
    </row>
    <row r="27" spans="1:12" s="72" customFormat="1" ht="30" customHeight="1">
      <c r="A27" s="54" t="s">
        <v>14</v>
      </c>
      <c r="B27" s="210" t="s">
        <v>15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</row>
    <row r="28" spans="1:12" ht="15" customHeight="1">
      <c r="A28" s="3" t="s">
        <v>2</v>
      </c>
      <c r="B28" s="202" t="s">
        <v>122</v>
      </c>
      <c r="C28" s="202"/>
      <c r="D28" s="202"/>
      <c r="E28" s="202"/>
      <c r="F28" s="202"/>
      <c r="G28" s="202"/>
      <c r="H28" s="50"/>
      <c r="I28" s="50"/>
      <c r="J28" s="50"/>
      <c r="K28" s="50"/>
      <c r="L28" s="21">
        <f>L24+L17</f>
        <v>95</v>
      </c>
    </row>
    <row r="29" spans="1:12" ht="15" customHeight="1">
      <c r="A29" s="3" t="s">
        <v>4</v>
      </c>
      <c r="B29" s="202" t="s">
        <v>121</v>
      </c>
      <c r="C29" s="203"/>
      <c r="D29" s="203"/>
      <c r="E29" s="203"/>
      <c r="F29" s="203"/>
      <c r="G29" s="203"/>
      <c r="H29" s="106">
        <f>L25</f>
        <v>0</v>
      </c>
      <c r="I29" s="104" t="s">
        <v>48</v>
      </c>
      <c r="J29" s="166"/>
      <c r="K29" s="50"/>
      <c r="L29" s="21">
        <f>H29*J29</f>
        <v>0</v>
      </c>
    </row>
    <row r="30" spans="1:12" ht="15" customHeight="1">
      <c r="A30" s="3" t="s">
        <v>74</v>
      </c>
      <c r="B30" s="223" t="s">
        <v>169</v>
      </c>
      <c r="C30" s="202"/>
      <c r="D30" s="202"/>
      <c r="E30" s="202"/>
      <c r="F30" s="202"/>
      <c r="G30" s="202"/>
      <c r="H30" s="202"/>
      <c r="I30" s="202"/>
      <c r="J30" s="202"/>
      <c r="K30" s="270"/>
      <c r="L30" s="19">
        <v>0</v>
      </c>
    </row>
    <row r="31" spans="1:12" ht="15" customHeight="1">
      <c r="A31" s="3" t="s">
        <v>56</v>
      </c>
      <c r="B31" s="202" t="s">
        <v>120</v>
      </c>
      <c r="C31" s="203"/>
      <c r="D31" s="203"/>
      <c r="E31" s="203"/>
      <c r="F31" s="203"/>
      <c r="G31" s="203"/>
      <c r="H31" s="121">
        <f>MIN(L28,L29)</f>
        <v>0</v>
      </c>
      <c r="I31" s="104" t="s">
        <v>48</v>
      </c>
      <c r="J31" s="170"/>
      <c r="K31" s="50"/>
      <c r="L31" s="21">
        <f>INT(H31*J31)-L30</f>
        <v>0</v>
      </c>
    </row>
    <row r="32" spans="1:12" ht="15" customHeight="1">
      <c r="A32" s="3" t="s">
        <v>57</v>
      </c>
      <c r="B32" s="202" t="s">
        <v>16</v>
      </c>
      <c r="C32" s="202"/>
      <c r="D32" s="202"/>
      <c r="E32" s="202"/>
      <c r="F32" s="202"/>
      <c r="G32" s="202"/>
      <c r="H32" s="50"/>
      <c r="I32" s="50"/>
      <c r="J32" s="50"/>
      <c r="K32" s="50"/>
      <c r="L32" s="19"/>
    </row>
    <row r="33" spans="1:12" ht="15" customHeight="1">
      <c r="A33" s="3" t="s">
        <v>58</v>
      </c>
      <c r="B33" s="202" t="s">
        <v>172</v>
      </c>
      <c r="C33" s="202"/>
      <c r="D33" s="202"/>
      <c r="E33" s="202"/>
      <c r="F33" s="202"/>
      <c r="G33" s="202"/>
      <c r="H33" s="50"/>
      <c r="I33" s="50"/>
      <c r="J33" s="50"/>
      <c r="K33" s="50"/>
      <c r="L33" s="30">
        <f>INT(MIN( L31,L32))</f>
        <v>0</v>
      </c>
    </row>
    <row r="34" spans="1:12" ht="15" customHeight="1">
      <c r="A34" s="6" t="s">
        <v>96</v>
      </c>
      <c r="B34" s="217" t="s">
        <v>17</v>
      </c>
      <c r="C34" s="217"/>
      <c r="D34" s="217"/>
      <c r="E34" s="217"/>
      <c r="F34" s="217"/>
      <c r="G34" s="217"/>
      <c r="H34" s="52"/>
      <c r="I34" s="52"/>
      <c r="J34" s="52"/>
      <c r="K34" s="52"/>
      <c r="L34" s="69"/>
    </row>
    <row r="35" spans="1:12" ht="15" customHeight="1">
      <c r="A35" s="7"/>
      <c r="B35" s="218" t="s">
        <v>18</v>
      </c>
      <c r="C35" s="218"/>
      <c r="D35" s="218"/>
      <c r="E35" s="218"/>
      <c r="F35" s="53" t="s">
        <v>19</v>
      </c>
      <c r="G35" s="53" t="s">
        <v>20</v>
      </c>
      <c r="H35" s="52"/>
      <c r="I35" s="52"/>
      <c r="J35" s="52"/>
      <c r="K35" s="52"/>
      <c r="L35" s="69"/>
    </row>
    <row r="36" spans="1:12" ht="15" customHeight="1">
      <c r="A36" s="7"/>
      <c r="B36" s="204" t="s">
        <v>21</v>
      </c>
      <c r="C36" s="204"/>
      <c r="D36" s="204"/>
      <c r="E36" s="204"/>
      <c r="F36" s="51" t="s">
        <v>22</v>
      </c>
      <c r="G36" s="31" t="s">
        <v>60</v>
      </c>
      <c r="H36" s="52"/>
      <c r="I36" s="52"/>
      <c r="J36" s="52"/>
      <c r="K36" s="52"/>
      <c r="L36" s="69"/>
    </row>
    <row r="37" spans="1:12" ht="15" customHeight="1">
      <c r="A37" s="7"/>
      <c r="B37" s="204" t="s">
        <v>21</v>
      </c>
      <c r="C37" s="204"/>
      <c r="D37" s="204"/>
      <c r="E37" s="204"/>
      <c r="F37" s="51" t="s">
        <v>23</v>
      </c>
      <c r="G37" s="52" t="s">
        <v>24</v>
      </c>
      <c r="H37" s="52"/>
      <c r="I37" s="52"/>
      <c r="J37" s="52"/>
      <c r="K37" s="52"/>
      <c r="L37" s="69"/>
    </row>
    <row r="38" spans="1:12" ht="15" customHeight="1">
      <c r="A38" s="7"/>
      <c r="B38" s="204" t="s">
        <v>25</v>
      </c>
      <c r="C38" s="204"/>
      <c r="D38" s="204"/>
      <c r="E38" s="204"/>
      <c r="F38" s="51" t="s">
        <v>26</v>
      </c>
      <c r="G38" s="52" t="s">
        <v>27</v>
      </c>
      <c r="H38" s="52"/>
      <c r="I38" s="52"/>
      <c r="J38" s="52"/>
      <c r="K38" s="52"/>
      <c r="L38" s="69"/>
    </row>
    <row r="39" spans="1:12" ht="15" customHeight="1">
      <c r="A39" s="7"/>
      <c r="B39" s="204" t="s">
        <v>28</v>
      </c>
      <c r="C39" s="204"/>
      <c r="D39" s="204"/>
      <c r="E39" s="204"/>
      <c r="F39" s="51" t="s">
        <v>29</v>
      </c>
      <c r="G39" s="31" t="s">
        <v>60</v>
      </c>
      <c r="H39" s="52"/>
      <c r="I39" s="52"/>
      <c r="J39" s="52"/>
      <c r="K39" s="52"/>
      <c r="L39" s="69"/>
    </row>
    <row r="40" spans="1:12" ht="15" customHeight="1">
      <c r="A40" s="108"/>
      <c r="B40" s="222" t="s">
        <v>30</v>
      </c>
      <c r="C40" s="222"/>
      <c r="D40" s="222"/>
      <c r="E40" s="222"/>
      <c r="F40" s="222"/>
      <c r="G40" s="222"/>
      <c r="H40" s="56"/>
      <c r="I40" s="56"/>
      <c r="J40" s="56"/>
      <c r="K40" s="56"/>
      <c r="L40" s="65"/>
    </row>
    <row r="41" spans="1:12" ht="18" customHeight="1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</row>
    <row r="42" spans="1:12" s="72" customFormat="1" ht="63.95" customHeight="1">
      <c r="A42" s="226" t="s">
        <v>119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8"/>
    </row>
    <row r="43" spans="1:12" s="58" customFormat="1" ht="18" customHeight="1">
      <c r="A43" s="230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</row>
    <row r="44" spans="1:12" ht="30" customHeight="1">
      <c r="A44" s="14" t="s">
        <v>31</v>
      </c>
      <c r="B44" s="275" t="s">
        <v>118</v>
      </c>
      <c r="C44" s="232"/>
      <c r="D44" s="232"/>
      <c r="E44" s="232"/>
      <c r="F44" s="232"/>
      <c r="G44" s="232"/>
      <c r="H44" s="232"/>
      <c r="I44" s="232"/>
      <c r="J44" s="232"/>
      <c r="K44" s="232"/>
      <c r="L44" s="59"/>
    </row>
    <row r="45" spans="1:12" ht="15.95" customHeight="1">
      <c r="A45" s="34" t="s">
        <v>2</v>
      </c>
      <c r="B45" s="223" t="s">
        <v>32</v>
      </c>
      <c r="C45" s="202"/>
      <c r="D45" s="202"/>
      <c r="E45" s="202"/>
      <c r="F45" s="202"/>
      <c r="G45" s="9"/>
      <c r="H45" s="9"/>
      <c r="I45" s="9"/>
      <c r="J45" s="9"/>
      <c r="K45" s="9"/>
      <c r="L45" s="25">
        <v>0</v>
      </c>
    </row>
    <row r="46" spans="1:12" ht="30" customHeight="1">
      <c r="A46" s="3" t="s">
        <v>4</v>
      </c>
      <c r="B46" s="234" t="s">
        <v>117</v>
      </c>
      <c r="C46" s="203"/>
      <c r="D46" s="203"/>
      <c r="E46" s="203"/>
      <c r="F46" s="203"/>
      <c r="G46" s="56"/>
      <c r="H46" s="56"/>
      <c r="I46" s="56"/>
      <c r="J46" s="56"/>
      <c r="K46" s="55"/>
      <c r="L46" s="23">
        <f>L33+L45</f>
        <v>0</v>
      </c>
    </row>
    <row r="47" spans="1:12" ht="15.95" customHeight="1">
      <c r="A47" s="3" t="s">
        <v>5</v>
      </c>
      <c r="B47" s="223" t="s">
        <v>33</v>
      </c>
      <c r="C47" s="202"/>
      <c r="D47" s="202"/>
      <c r="E47" s="202"/>
      <c r="F47" s="202"/>
      <c r="G47" s="49"/>
      <c r="H47" s="49"/>
      <c r="I47" s="49"/>
      <c r="J47" s="49"/>
      <c r="K47" s="50"/>
      <c r="L47" s="25">
        <v>0</v>
      </c>
    </row>
    <row r="48" spans="1:12" ht="15.95" customHeight="1">
      <c r="A48" s="3" t="s">
        <v>7</v>
      </c>
      <c r="B48" s="235" t="s">
        <v>63</v>
      </c>
      <c r="C48" s="203"/>
      <c r="D48" s="203"/>
      <c r="E48" s="203"/>
      <c r="F48" s="203"/>
      <c r="G48" s="50"/>
      <c r="H48" s="172">
        <f>L25</f>
        <v>0</v>
      </c>
      <c r="I48" s="4" t="s">
        <v>48</v>
      </c>
      <c r="J48" s="120">
        <v>0.2</v>
      </c>
      <c r="K48" s="50"/>
      <c r="L48" s="24">
        <f>H48*J48</f>
        <v>0</v>
      </c>
    </row>
    <row r="49" spans="1:12" ht="15.95" customHeight="1">
      <c r="A49" s="3" t="s">
        <v>10</v>
      </c>
      <c r="B49" s="223" t="s">
        <v>34</v>
      </c>
      <c r="C49" s="202"/>
      <c r="D49" s="202"/>
      <c r="E49" s="202"/>
      <c r="F49" s="202"/>
      <c r="G49" s="202"/>
      <c r="H49" s="49"/>
      <c r="I49" s="49"/>
      <c r="J49" s="64"/>
      <c r="K49" s="50"/>
      <c r="L49" s="24">
        <f>MIN(L47,L48)</f>
        <v>0</v>
      </c>
    </row>
    <row r="50" spans="1:12" ht="15.95" customHeight="1">
      <c r="A50" s="3" t="s">
        <v>11</v>
      </c>
      <c r="B50" s="224" t="s">
        <v>35</v>
      </c>
      <c r="C50" s="203"/>
      <c r="D50" s="203"/>
      <c r="E50" s="203"/>
      <c r="F50" s="203"/>
      <c r="G50" s="56"/>
      <c r="H50" s="165">
        <f>L33</f>
        <v>0</v>
      </c>
      <c r="I50" s="104" t="s">
        <v>48</v>
      </c>
      <c r="J50" s="120">
        <v>1.2</v>
      </c>
      <c r="K50" s="50"/>
      <c r="L50" s="24">
        <f>H50*J50</f>
        <v>0</v>
      </c>
    </row>
    <row r="51" spans="1:12" ht="15.95" customHeight="1">
      <c r="A51" s="34" t="s">
        <v>12</v>
      </c>
      <c r="B51" s="223" t="s">
        <v>36</v>
      </c>
      <c r="C51" s="202"/>
      <c r="D51" s="202"/>
      <c r="E51" s="202"/>
      <c r="F51" s="202"/>
      <c r="G51" s="202"/>
      <c r="H51" s="202"/>
      <c r="I51" s="202"/>
      <c r="J51" s="202"/>
      <c r="K51" s="56"/>
      <c r="L51" s="23">
        <f>MIN((L46+L49),L50)</f>
        <v>0</v>
      </c>
    </row>
    <row r="52" spans="1:12" ht="20.100000000000001" customHeight="1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1"/>
    </row>
    <row r="53" spans="1:12" s="72" customFormat="1" ht="30" customHeight="1">
      <c r="A53" s="54" t="s">
        <v>37</v>
      </c>
      <c r="B53" s="210" t="s">
        <v>116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</row>
    <row r="54" spans="1:12" ht="14.1" customHeight="1">
      <c r="A54" s="3" t="s">
        <v>2</v>
      </c>
      <c r="B54" s="208" t="s">
        <v>65</v>
      </c>
      <c r="C54" s="203"/>
      <c r="D54" s="203"/>
      <c r="E54" s="203"/>
      <c r="F54" s="203"/>
      <c r="G54" s="203"/>
      <c r="H54" s="203"/>
      <c r="I54" s="277" t="e">
        <f>L51/L25</f>
        <v>#DIV/0!</v>
      </c>
      <c r="J54" s="277"/>
      <c r="K54" s="277"/>
      <c r="L54" s="278"/>
    </row>
    <row r="55" spans="1:12" s="66" customFormat="1" ht="20.100000000000001" customHeight="1">
      <c r="A55" s="246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6"/>
    </row>
    <row r="56" spans="1:12" s="75" customFormat="1" ht="30" customHeight="1">
      <c r="A56" s="54" t="s">
        <v>38</v>
      </c>
      <c r="B56" s="241" t="s">
        <v>39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10"/>
    </row>
    <row r="57" spans="1:12" ht="15.95" customHeight="1">
      <c r="A57" s="67" t="s">
        <v>2</v>
      </c>
      <c r="B57" s="276" t="s">
        <v>66</v>
      </c>
      <c r="C57" s="239"/>
      <c r="D57" s="239"/>
      <c r="E57" s="239"/>
      <c r="F57" s="239"/>
      <c r="G57" s="239"/>
      <c r="H57" s="239"/>
      <c r="I57" s="239"/>
      <c r="J57" s="239"/>
      <c r="K57" s="103"/>
      <c r="L57" s="93">
        <f>SUM(K58:K60)</f>
        <v>95</v>
      </c>
    </row>
    <row r="58" spans="1:12" ht="15.95" customHeight="1">
      <c r="A58" s="119"/>
      <c r="B58" s="118"/>
      <c r="C58" s="62"/>
      <c r="D58" s="242" t="s">
        <v>115</v>
      </c>
      <c r="E58" s="242"/>
      <c r="F58" s="242"/>
      <c r="G58" s="242"/>
      <c r="H58" s="242"/>
      <c r="I58" s="242"/>
      <c r="J58" s="242"/>
      <c r="K58" s="102">
        <f>L17</f>
        <v>95</v>
      </c>
      <c r="L58" s="100"/>
    </row>
    <row r="59" spans="1:12" ht="15.95" customHeight="1">
      <c r="A59" s="119"/>
      <c r="B59" s="118"/>
      <c r="C59" s="62"/>
      <c r="D59" s="242" t="s">
        <v>83</v>
      </c>
      <c r="E59" s="242"/>
      <c r="F59" s="242"/>
      <c r="G59" s="242"/>
      <c r="H59" s="242"/>
      <c r="I59" s="242"/>
      <c r="J59" s="242"/>
      <c r="K59" s="101">
        <v>0</v>
      </c>
      <c r="L59" s="100"/>
    </row>
    <row r="60" spans="1:12" ht="15.95" customHeight="1">
      <c r="A60" s="61"/>
      <c r="B60" s="118"/>
      <c r="C60" s="62"/>
      <c r="D60" s="243" t="s">
        <v>69</v>
      </c>
      <c r="E60" s="243"/>
      <c r="F60" s="243"/>
      <c r="G60" s="243"/>
      <c r="H60" s="243"/>
      <c r="I60" s="243"/>
      <c r="J60" s="243"/>
      <c r="K60" s="101">
        <v>0</v>
      </c>
      <c r="L60" s="95"/>
    </row>
    <row r="61" spans="1:12" ht="15" customHeight="1">
      <c r="A61" s="67" t="s">
        <v>4</v>
      </c>
      <c r="B61" s="280" t="s">
        <v>114</v>
      </c>
      <c r="C61" s="281"/>
      <c r="D61" s="281"/>
      <c r="E61" s="281"/>
      <c r="F61" s="281"/>
      <c r="G61" s="281"/>
      <c r="H61" s="281"/>
      <c r="I61" s="281"/>
      <c r="J61" s="281"/>
      <c r="K61" s="103"/>
      <c r="L61" s="26">
        <f>SUM(K62:K68)</f>
        <v>0</v>
      </c>
    </row>
    <row r="62" spans="1:12" ht="15" customHeight="1">
      <c r="A62" s="68"/>
      <c r="B62" s="116"/>
      <c r="C62" s="115"/>
      <c r="D62" s="272" t="s">
        <v>113</v>
      </c>
      <c r="E62" s="272"/>
      <c r="F62" s="272"/>
      <c r="G62" s="272"/>
      <c r="H62" s="272"/>
      <c r="I62" s="272"/>
      <c r="J62" s="272"/>
      <c r="K62" s="2">
        <f>K10</f>
        <v>0</v>
      </c>
      <c r="L62" s="117"/>
    </row>
    <row r="63" spans="1:12" ht="15" customHeight="1">
      <c r="A63" s="68"/>
      <c r="B63" s="116"/>
      <c r="C63" s="115"/>
      <c r="D63" s="272" t="s">
        <v>112</v>
      </c>
      <c r="E63" s="272"/>
      <c r="F63" s="272"/>
      <c r="G63" s="272"/>
      <c r="H63" s="272"/>
      <c r="I63" s="272"/>
      <c r="J63" s="272"/>
      <c r="K63" s="2">
        <f>K9</f>
        <v>0</v>
      </c>
      <c r="L63" s="92"/>
    </row>
    <row r="64" spans="1:12" ht="15" customHeight="1">
      <c r="A64" s="68"/>
      <c r="B64" s="116"/>
      <c r="C64" s="115"/>
      <c r="D64" s="272" t="s">
        <v>111</v>
      </c>
      <c r="E64" s="272"/>
      <c r="F64" s="272"/>
      <c r="G64" s="272"/>
      <c r="H64" s="272"/>
      <c r="I64" s="272"/>
      <c r="J64" s="272"/>
      <c r="K64" s="2">
        <f>K8</f>
        <v>0</v>
      </c>
      <c r="L64" s="92"/>
    </row>
    <row r="65" spans="1:12" ht="15" customHeight="1">
      <c r="A65" s="68"/>
      <c r="B65" s="116"/>
      <c r="C65" s="115"/>
      <c r="D65" s="272" t="s">
        <v>110</v>
      </c>
      <c r="E65" s="272"/>
      <c r="F65" s="272"/>
      <c r="G65" s="272"/>
      <c r="H65" s="272"/>
      <c r="I65" s="272"/>
      <c r="J65" s="272"/>
      <c r="K65" s="2">
        <f>K15</f>
        <v>0</v>
      </c>
      <c r="L65" s="92"/>
    </row>
    <row r="66" spans="1:12" ht="15" customHeight="1">
      <c r="A66" s="68"/>
      <c r="B66" s="116"/>
      <c r="C66" s="115"/>
      <c r="D66" s="272" t="s">
        <v>109</v>
      </c>
      <c r="E66" s="272"/>
      <c r="F66" s="272"/>
      <c r="G66" s="272"/>
      <c r="H66" s="272"/>
      <c r="I66" s="272"/>
      <c r="J66" s="272"/>
      <c r="K66" s="2">
        <f>K16</f>
        <v>0</v>
      </c>
      <c r="L66" s="92"/>
    </row>
    <row r="67" spans="1:12" ht="15" customHeight="1">
      <c r="A67" s="68"/>
      <c r="B67" s="116"/>
      <c r="C67" s="115"/>
      <c r="D67" s="272" t="s">
        <v>108</v>
      </c>
      <c r="E67" s="272"/>
      <c r="F67" s="272"/>
      <c r="G67" s="272"/>
      <c r="H67" s="272"/>
      <c r="I67" s="272"/>
      <c r="J67" s="272"/>
      <c r="K67" s="2">
        <v>0</v>
      </c>
      <c r="L67" s="92"/>
    </row>
    <row r="68" spans="1:12" ht="15" customHeight="1">
      <c r="A68" s="57"/>
      <c r="B68" s="116"/>
      <c r="C68" s="115"/>
      <c r="D68" s="279" t="s">
        <v>107</v>
      </c>
      <c r="E68" s="279"/>
      <c r="F68" s="279"/>
      <c r="G68" s="279"/>
      <c r="H68" s="279"/>
      <c r="I68" s="279"/>
      <c r="J68" s="279"/>
      <c r="K68" s="114">
        <v>0</v>
      </c>
      <c r="L68" s="23"/>
    </row>
    <row r="69" spans="1:12" ht="17.100000000000001" customHeight="1">
      <c r="A69" s="61" t="s">
        <v>5</v>
      </c>
      <c r="B69" s="223" t="s">
        <v>106</v>
      </c>
      <c r="C69" s="202"/>
      <c r="D69" s="202"/>
      <c r="E69" s="202"/>
      <c r="F69" s="202"/>
      <c r="G69" s="202"/>
      <c r="H69" s="202"/>
      <c r="I69" s="202"/>
      <c r="J69" s="202"/>
      <c r="K69" s="113"/>
      <c r="L69" s="112">
        <f>L57-L61</f>
        <v>95</v>
      </c>
    </row>
    <row r="70" spans="1:12" hidden="1">
      <c r="D70" s="85" t="s">
        <v>105</v>
      </c>
      <c r="L70" s="175" t="s">
        <v>155</v>
      </c>
    </row>
    <row r="71" spans="1:12" hidden="1"/>
    <row r="72" spans="1:12" ht="12.75" hidden="1" customHeight="1">
      <c r="A72" s="73">
        <v>1</v>
      </c>
      <c r="D72" s="86">
        <v>0.1</v>
      </c>
    </row>
    <row r="73" spans="1:12" ht="12.75" hidden="1" customHeight="1">
      <c r="A73" s="73">
        <v>2</v>
      </c>
      <c r="D73" s="86">
        <v>0.15</v>
      </c>
      <c r="E73" s="86">
        <v>1.1000000000000001</v>
      </c>
    </row>
    <row r="74" spans="1:12" ht="12.75" hidden="1" customHeight="1">
      <c r="A74" s="73">
        <v>3</v>
      </c>
      <c r="B74" s="111" t="s">
        <v>104</v>
      </c>
      <c r="D74" s="86">
        <v>0.2</v>
      </c>
      <c r="E74" s="86">
        <v>1</v>
      </c>
      <c r="F74" s="85" t="s">
        <v>75</v>
      </c>
    </row>
    <row r="75" spans="1:12" ht="12.75" hidden="1" customHeight="1">
      <c r="A75" s="73">
        <v>4</v>
      </c>
    </row>
    <row r="76" spans="1:12" ht="12.75" hidden="1" customHeight="1">
      <c r="A76" s="73">
        <v>5</v>
      </c>
      <c r="D76" s="87">
        <v>0.97750000000000004</v>
      </c>
    </row>
    <row r="77" spans="1:12" ht="12.75" hidden="1" customHeight="1">
      <c r="A77" s="73">
        <v>6</v>
      </c>
      <c r="D77" s="86">
        <v>0.9</v>
      </c>
    </row>
    <row r="78" spans="1:12" ht="12.75" hidden="1" customHeight="1">
      <c r="A78" s="85" t="s">
        <v>156</v>
      </c>
      <c r="D78" s="86">
        <v>0.85</v>
      </c>
      <c r="E78" s="85" t="s">
        <v>103</v>
      </c>
    </row>
    <row r="79" spans="1:12" ht="12.75" hidden="1" customHeight="1">
      <c r="D79" s="87">
        <v>0.97750000000000004</v>
      </c>
    </row>
    <row r="80" spans="1:12" hidden="1"/>
    <row r="81" spans="6:12" hidden="1">
      <c r="L81" s="110">
        <v>42443</v>
      </c>
    </row>
    <row r="82" spans="6:12" hidden="1"/>
    <row r="83" spans="6:12" hidden="1">
      <c r="H83" s="85" t="s">
        <v>102</v>
      </c>
    </row>
    <row r="84" spans="6:12" hidden="1"/>
    <row r="85" spans="6:12" hidden="1">
      <c r="H85" s="87">
        <v>0.96499999999999997</v>
      </c>
    </row>
    <row r="86" spans="6:12" hidden="1">
      <c r="F86" s="86"/>
      <c r="H86" s="86">
        <v>0.9</v>
      </c>
    </row>
    <row r="87" spans="6:12" hidden="1">
      <c r="F87" s="86"/>
      <c r="H87" s="86">
        <v>0.85</v>
      </c>
    </row>
    <row r="88" spans="6:12" hidden="1">
      <c r="H88" s="87">
        <v>0.96499999999999997</v>
      </c>
    </row>
    <row r="89" spans="6:12" hidden="1"/>
    <row r="90" spans="6:12" hidden="1">
      <c r="L90" s="174" t="s">
        <v>153</v>
      </c>
    </row>
    <row r="91" spans="6:12" hidden="1">
      <c r="L91" s="85" t="s">
        <v>104</v>
      </c>
    </row>
    <row r="92" spans="6:12" hidden="1"/>
    <row r="93" spans="6:12" hidden="1"/>
    <row r="94" spans="6:12">
      <c r="L94" s="123" t="s">
        <v>173</v>
      </c>
    </row>
  </sheetData>
  <sheetProtection algorithmName="SHA-512" hashValue="fhBrffxn9u9/tYwnx738cKJvkzsXliSioWFjtezxDSPZ7mNTci4UL1gYG5w54nrexCyd9WYgqGd7T5FX++sHVw==" saltValue="Nsk8mYwaUZKErGFwzKncrA==" spinCount="100000" sheet="1" objects="1" scenarios="1"/>
  <mergeCells count="89">
    <mergeCell ref="D58:J58"/>
    <mergeCell ref="D59:J59"/>
    <mergeCell ref="D60:J60"/>
    <mergeCell ref="D65:J65"/>
    <mergeCell ref="D66:J66"/>
    <mergeCell ref="D67:J67"/>
    <mergeCell ref="D68:J68"/>
    <mergeCell ref="B69:J69"/>
    <mergeCell ref="B61:J61"/>
    <mergeCell ref="D62:J62"/>
    <mergeCell ref="D63:J63"/>
    <mergeCell ref="B36:E36"/>
    <mergeCell ref="B37:E37"/>
    <mergeCell ref="B38:E38"/>
    <mergeCell ref="B39:E39"/>
    <mergeCell ref="B40:G40"/>
    <mergeCell ref="B44:K44"/>
    <mergeCell ref="B57:J57"/>
    <mergeCell ref="B46:F46"/>
    <mergeCell ref="B45:F45"/>
    <mergeCell ref="B47:F47"/>
    <mergeCell ref="A55:L55"/>
    <mergeCell ref="B56:L56"/>
    <mergeCell ref="B51:J51"/>
    <mergeCell ref="B48:F48"/>
    <mergeCell ref="B49:G49"/>
    <mergeCell ref="B50:F50"/>
    <mergeCell ref="B54:H54"/>
    <mergeCell ref="I54:L54"/>
    <mergeCell ref="B31:G31"/>
    <mergeCell ref="D64:J64"/>
    <mergeCell ref="B32:G32"/>
    <mergeCell ref="B27:L27"/>
    <mergeCell ref="A23:C23"/>
    <mergeCell ref="A24:C24"/>
    <mergeCell ref="A25:C25"/>
    <mergeCell ref="B34:G34"/>
    <mergeCell ref="B35:E35"/>
    <mergeCell ref="B33:G33"/>
    <mergeCell ref="D23:J23"/>
    <mergeCell ref="A42:L42"/>
    <mergeCell ref="A41:L41"/>
    <mergeCell ref="A43:L43"/>
    <mergeCell ref="B53:L53"/>
    <mergeCell ref="A52:L52"/>
    <mergeCell ref="D24:J24"/>
    <mergeCell ref="D25:J25"/>
    <mergeCell ref="A26:L26"/>
    <mergeCell ref="B28:G28"/>
    <mergeCell ref="B29:G29"/>
    <mergeCell ref="A21:C21"/>
    <mergeCell ref="A22:C22"/>
    <mergeCell ref="A16:C16"/>
    <mergeCell ref="A17:C17"/>
    <mergeCell ref="A19:C19"/>
    <mergeCell ref="A20:C20"/>
    <mergeCell ref="A18:L18"/>
    <mergeCell ref="D19:L19"/>
    <mergeCell ref="D21:G21"/>
    <mergeCell ref="D22:G22"/>
    <mergeCell ref="D20:G20"/>
    <mergeCell ref="D17:K17"/>
    <mergeCell ref="E16:G16"/>
    <mergeCell ref="E9:G9"/>
    <mergeCell ref="E10:G10"/>
    <mergeCell ref="E11:G11"/>
    <mergeCell ref="A14:C14"/>
    <mergeCell ref="A15:C15"/>
    <mergeCell ref="D14:G14"/>
    <mergeCell ref="D12:G12"/>
    <mergeCell ref="E15:G15"/>
    <mergeCell ref="A13:C13"/>
    <mergeCell ref="D13:G13"/>
    <mergeCell ref="B30:K30"/>
    <mergeCell ref="A2:L2"/>
    <mergeCell ref="D3:L3"/>
    <mergeCell ref="F1:L1"/>
    <mergeCell ref="A6:C6"/>
    <mergeCell ref="A7:C7"/>
    <mergeCell ref="A3:C3"/>
    <mergeCell ref="A4:C4"/>
    <mergeCell ref="A5:C5"/>
    <mergeCell ref="D4:K4"/>
    <mergeCell ref="E5:G5"/>
    <mergeCell ref="A8:C8"/>
    <mergeCell ref="E6:G6"/>
    <mergeCell ref="E7:G7"/>
    <mergeCell ref="E8:G8"/>
    <mergeCell ref="A12:C12"/>
  </mergeCells>
  <conditionalFormatting sqref="K5">
    <cfRule type="cellIs" dxfId="2" priority="2" operator="between">
      <formula>1</formula>
      <formula>4999</formula>
    </cfRule>
  </conditionalFormatting>
  <dataValidations count="5">
    <dataValidation type="list" allowBlank="1" showInputMessage="1" showErrorMessage="1" sqref="J29" xr:uid="{00000000-0002-0000-0200-000000000000}">
      <formula1>MLTV</formula1>
    </dataValidation>
    <dataValidation type="list" allowBlank="1" showInputMessage="1" showErrorMessage="1" sqref="J31" xr:uid="{00000000-0002-0000-0200-000001000000}">
      <formula1>PLTV</formula1>
    </dataValidation>
    <dataValidation type="list" allowBlank="1" showInputMessage="1" showErrorMessage="1" sqref="H12" xr:uid="{00000000-0002-0000-0200-000002000000}">
      <formula1>rsvs</formula1>
    </dataValidation>
    <dataValidation type="list" allowBlank="1" showInputMessage="1" showErrorMessage="1" sqref="H6" xr:uid="{00000000-0002-0000-0200-000003000000}">
      <formula1>piti</formula1>
    </dataValidation>
    <dataValidation type="list" allowBlank="1" showInputMessage="1" showErrorMessage="1" sqref="H13" xr:uid="{00000000-0002-0000-0200-000004000000}">
      <formula1>$A$71:$A$77</formula1>
    </dataValidation>
  </dataValidations>
  <pageMargins left="0.7" right="0.7" top="0.75" bottom="0.75" header="0.3" footer="0.3"/>
  <pageSetup scale="65" fitToHeight="0" orientation="portrait" r:id="rId1"/>
  <rowBreaks count="1" manualBreakCount="1">
    <brk id="41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88"/>
  <sheetViews>
    <sheetView showGridLines="0" topLeftCell="A47" workbookViewId="0">
      <selection activeCell="Q32" sqref="Q32"/>
    </sheetView>
  </sheetViews>
  <sheetFormatPr defaultRowHeight="12.75"/>
  <cols>
    <col min="1" max="1" width="10.5" style="73" customWidth="1"/>
    <col min="2" max="2" width="3.1640625" style="73" customWidth="1"/>
    <col min="3" max="3" width="1.1640625" style="73" customWidth="1"/>
    <col min="4" max="4" width="7.5" style="73" bestFit="1" customWidth="1"/>
    <col min="5" max="5" width="29.1640625" style="73" customWidth="1"/>
    <col min="6" max="6" width="32.6640625" style="73" customWidth="1"/>
    <col min="7" max="7" width="14.83203125" style="73" customWidth="1"/>
    <col min="8" max="8" width="11.1640625" style="73" bestFit="1" customWidth="1"/>
    <col min="9" max="9" width="3.83203125" style="73" customWidth="1"/>
    <col min="10" max="11" width="15.83203125" style="73" customWidth="1"/>
    <col min="12" max="12" width="16.1640625" style="73" customWidth="1"/>
    <col min="13" max="16384" width="9.33203125" style="73"/>
  </cols>
  <sheetData>
    <row r="1" spans="1:12" s="72" customFormat="1" ht="63.95" customHeight="1">
      <c r="A1" s="283"/>
      <c r="B1" s="283"/>
      <c r="C1" s="283"/>
      <c r="D1" s="283"/>
      <c r="E1" s="284"/>
      <c r="F1" s="226" t="s">
        <v>150</v>
      </c>
      <c r="G1" s="259"/>
      <c r="H1" s="259"/>
      <c r="I1" s="259"/>
      <c r="J1" s="259"/>
      <c r="K1" s="259"/>
      <c r="L1" s="282"/>
    </row>
    <row r="2" spans="1:12" s="71" customFormat="1" ht="18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s="72" customFormat="1" ht="30" customHeight="1">
      <c r="A3" s="258" t="s">
        <v>0</v>
      </c>
      <c r="B3" s="258"/>
      <c r="C3" s="258"/>
      <c r="D3" s="258" t="s">
        <v>1</v>
      </c>
      <c r="E3" s="258"/>
      <c r="F3" s="258"/>
      <c r="G3" s="258"/>
      <c r="H3" s="258"/>
      <c r="I3" s="258"/>
      <c r="J3" s="258"/>
      <c r="K3" s="258"/>
      <c r="L3" s="258"/>
    </row>
    <row r="4" spans="1:12" ht="15" customHeight="1">
      <c r="A4" s="249" t="s">
        <v>2</v>
      </c>
      <c r="B4" s="250"/>
      <c r="C4" s="251"/>
      <c r="D4" s="271" t="s">
        <v>133</v>
      </c>
      <c r="E4" s="254"/>
      <c r="F4" s="254"/>
      <c r="G4" s="254"/>
      <c r="H4" s="254"/>
      <c r="I4" s="254"/>
      <c r="J4" s="254"/>
      <c r="K4" s="254"/>
      <c r="L4" s="26">
        <f>INT(SUM(K5:K11))</f>
        <v>95</v>
      </c>
    </row>
    <row r="5" spans="1:12" ht="15" customHeight="1">
      <c r="A5" s="252"/>
      <c r="B5" s="217"/>
      <c r="C5" s="253"/>
      <c r="D5" s="52"/>
      <c r="E5" s="242" t="s">
        <v>162</v>
      </c>
      <c r="F5" s="217"/>
      <c r="G5" s="217"/>
      <c r="H5" s="52"/>
      <c r="I5" s="52"/>
      <c r="J5" s="52"/>
      <c r="K5" s="194">
        <v>0</v>
      </c>
      <c r="L5" s="27"/>
    </row>
    <row r="6" spans="1:12" ht="15" customHeight="1">
      <c r="A6" s="252"/>
      <c r="B6" s="217"/>
      <c r="C6" s="253"/>
      <c r="D6" s="52"/>
      <c r="E6" s="242" t="s">
        <v>45</v>
      </c>
      <c r="F6" s="217"/>
      <c r="G6" s="217"/>
      <c r="H6" s="189"/>
      <c r="I6" s="1" t="s">
        <v>48</v>
      </c>
      <c r="J6" s="196">
        <v>0</v>
      </c>
      <c r="K6" s="24">
        <f>H6*J6</f>
        <v>0</v>
      </c>
      <c r="L6" s="28"/>
    </row>
    <row r="7" spans="1:12" ht="15" customHeight="1">
      <c r="A7" s="252"/>
      <c r="B7" s="217"/>
      <c r="C7" s="253"/>
      <c r="D7" s="52"/>
      <c r="E7" s="242" t="s">
        <v>46</v>
      </c>
      <c r="F7" s="217"/>
      <c r="G7" s="217"/>
      <c r="H7" s="190"/>
      <c r="I7" s="1" t="s">
        <v>104</v>
      </c>
      <c r="J7" s="195"/>
      <c r="K7" s="24">
        <v>95</v>
      </c>
      <c r="L7" s="28"/>
    </row>
    <row r="8" spans="1:12" ht="15" customHeight="1">
      <c r="A8" s="252"/>
      <c r="B8" s="217"/>
      <c r="C8" s="253"/>
      <c r="D8" s="52"/>
      <c r="E8" s="242" t="s">
        <v>47</v>
      </c>
      <c r="F8" s="217"/>
      <c r="G8" s="217"/>
      <c r="H8" s="52"/>
      <c r="I8" s="52"/>
      <c r="J8" s="52"/>
      <c r="K8" s="25">
        <v>0</v>
      </c>
      <c r="L8" s="28"/>
    </row>
    <row r="9" spans="1:12" ht="15" customHeight="1">
      <c r="A9" s="126"/>
      <c r="B9" s="127"/>
      <c r="C9" s="128"/>
      <c r="D9" s="52"/>
      <c r="E9" s="242" t="s">
        <v>132</v>
      </c>
      <c r="F9" s="242"/>
      <c r="G9" s="242"/>
      <c r="H9" s="52"/>
      <c r="I9" s="52"/>
      <c r="J9" s="52"/>
      <c r="K9" s="19">
        <v>0</v>
      </c>
      <c r="L9" s="28"/>
    </row>
    <row r="10" spans="1:12" ht="15" customHeight="1">
      <c r="A10" s="126"/>
      <c r="B10" s="127"/>
      <c r="C10" s="128"/>
      <c r="D10" s="52"/>
      <c r="E10" s="242" t="s">
        <v>131</v>
      </c>
      <c r="F10" s="242"/>
      <c r="G10" s="242"/>
      <c r="H10" s="52"/>
      <c r="I10" s="52"/>
      <c r="J10" s="52"/>
      <c r="K10" s="19">
        <v>0</v>
      </c>
      <c r="L10" s="28"/>
    </row>
    <row r="11" spans="1:12" ht="15" customHeight="1">
      <c r="A11" s="126"/>
      <c r="B11" s="127"/>
      <c r="C11" s="128"/>
      <c r="D11" s="52"/>
      <c r="E11" s="242" t="s">
        <v>130</v>
      </c>
      <c r="F11" s="242"/>
      <c r="G11" s="242"/>
      <c r="H11" s="52"/>
      <c r="I11" s="52"/>
      <c r="J11" s="52"/>
      <c r="K11" s="19">
        <v>0</v>
      </c>
      <c r="L11" s="28"/>
    </row>
    <row r="12" spans="1:12" ht="15" customHeight="1">
      <c r="A12" s="211" t="s">
        <v>4</v>
      </c>
      <c r="B12" s="212"/>
      <c r="C12" s="213"/>
      <c r="D12" s="202" t="s">
        <v>166</v>
      </c>
      <c r="E12" s="202"/>
      <c r="F12" s="202"/>
      <c r="G12" s="202"/>
      <c r="H12" s="168"/>
      <c r="I12" s="49"/>
      <c r="J12" s="50"/>
      <c r="K12" s="49"/>
      <c r="L12" s="24">
        <f>ROUNDDOWN(H12*K5,0)</f>
        <v>0</v>
      </c>
    </row>
    <row r="13" spans="1:12" ht="15" customHeight="1">
      <c r="A13" s="211" t="s">
        <v>74</v>
      </c>
      <c r="B13" s="212"/>
      <c r="C13" s="213"/>
      <c r="D13" s="223" t="s">
        <v>129</v>
      </c>
      <c r="E13" s="202"/>
      <c r="F13" s="202"/>
      <c r="G13" s="202"/>
      <c r="H13" s="18"/>
      <c r="I13" s="125" t="s">
        <v>48</v>
      </c>
      <c r="J13" s="193">
        <v>0</v>
      </c>
      <c r="K13" s="60"/>
      <c r="L13" s="26">
        <f>INT(H13*J13)</f>
        <v>0</v>
      </c>
    </row>
    <row r="14" spans="1:12" ht="15" customHeight="1">
      <c r="A14" s="249" t="s">
        <v>56</v>
      </c>
      <c r="B14" s="250"/>
      <c r="C14" s="251"/>
      <c r="D14" s="271" t="s">
        <v>127</v>
      </c>
      <c r="E14" s="254"/>
      <c r="F14" s="254"/>
      <c r="G14" s="254"/>
      <c r="H14" s="70"/>
      <c r="I14" s="70"/>
      <c r="J14" s="70"/>
      <c r="K14" s="70"/>
      <c r="L14" s="26">
        <f>K15+K16</f>
        <v>0</v>
      </c>
    </row>
    <row r="15" spans="1:12" ht="15" customHeight="1">
      <c r="A15" s="252"/>
      <c r="B15" s="217"/>
      <c r="C15" s="253"/>
      <c r="D15" s="52"/>
      <c r="E15" s="242" t="s">
        <v>146</v>
      </c>
      <c r="F15" s="217"/>
      <c r="G15" s="217"/>
      <c r="H15" s="52"/>
      <c r="I15" s="52"/>
      <c r="J15" s="52"/>
      <c r="K15" s="19">
        <v>0</v>
      </c>
      <c r="L15" s="28"/>
    </row>
    <row r="16" spans="1:12" ht="15" customHeight="1">
      <c r="A16" s="225"/>
      <c r="B16" s="222"/>
      <c r="C16" s="244"/>
      <c r="D16" s="56"/>
      <c r="E16" s="243" t="s">
        <v>145</v>
      </c>
      <c r="F16" s="222"/>
      <c r="G16" s="222"/>
      <c r="H16" s="56"/>
      <c r="I16" s="56"/>
      <c r="J16" s="56"/>
      <c r="K16" s="19">
        <v>0</v>
      </c>
      <c r="L16" s="29"/>
    </row>
    <row r="17" spans="1:12" ht="20.100000000000001" customHeight="1">
      <c r="A17" s="214" t="s">
        <v>57</v>
      </c>
      <c r="B17" s="215"/>
      <c r="C17" s="216"/>
      <c r="D17" s="245" t="s">
        <v>144</v>
      </c>
      <c r="E17" s="222"/>
      <c r="F17" s="222"/>
      <c r="G17" s="222"/>
      <c r="H17" s="222"/>
      <c r="I17" s="222"/>
      <c r="J17" s="222"/>
      <c r="K17" s="222"/>
      <c r="L17" s="23">
        <f>INT(SUM(L4:L16))</f>
        <v>95</v>
      </c>
    </row>
    <row r="18" spans="1:12" s="66" customFormat="1" ht="18" customHeight="1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</row>
    <row r="19" spans="1:12" s="72" customFormat="1" ht="30" customHeight="1">
      <c r="A19" s="210" t="s">
        <v>8</v>
      </c>
      <c r="B19" s="210"/>
      <c r="C19" s="210"/>
      <c r="D19" s="210" t="s">
        <v>9</v>
      </c>
      <c r="E19" s="210"/>
      <c r="F19" s="210"/>
      <c r="G19" s="210"/>
      <c r="H19" s="210"/>
      <c r="I19" s="210"/>
      <c r="J19" s="210"/>
      <c r="K19" s="210"/>
      <c r="L19" s="210"/>
    </row>
    <row r="20" spans="1:12" ht="15" customHeight="1">
      <c r="A20" s="211" t="s">
        <v>2</v>
      </c>
      <c r="B20" s="212"/>
      <c r="C20" s="213"/>
      <c r="D20" s="202" t="s">
        <v>100</v>
      </c>
      <c r="E20" s="202"/>
      <c r="F20" s="202"/>
      <c r="G20" s="202"/>
      <c r="H20" s="49"/>
      <c r="I20" s="49"/>
      <c r="J20" s="49"/>
      <c r="K20" s="19">
        <v>0</v>
      </c>
      <c r="L20" s="122"/>
    </row>
    <row r="21" spans="1:12" ht="15" customHeight="1">
      <c r="A21" s="211" t="s">
        <v>4</v>
      </c>
      <c r="B21" s="212"/>
      <c r="C21" s="213"/>
      <c r="D21" s="208" t="s">
        <v>143</v>
      </c>
      <c r="E21" s="203"/>
      <c r="F21" s="203"/>
      <c r="G21" s="203"/>
      <c r="H21" s="50"/>
      <c r="I21" s="50"/>
      <c r="J21" s="50"/>
      <c r="K21" s="157">
        <f>L17</f>
        <v>95</v>
      </c>
      <c r="L21" s="122"/>
    </row>
    <row r="22" spans="1:12" ht="15" customHeight="1">
      <c r="A22" s="211" t="s">
        <v>5</v>
      </c>
      <c r="B22" s="212"/>
      <c r="C22" s="213"/>
      <c r="D22" s="202" t="s">
        <v>98</v>
      </c>
      <c r="E22" s="202"/>
      <c r="F22" s="202"/>
      <c r="G22" s="202"/>
      <c r="H22" s="49"/>
      <c r="I22" s="49"/>
      <c r="J22" s="49"/>
      <c r="K22" s="19">
        <v>0</v>
      </c>
      <c r="L22" s="122"/>
    </row>
    <row r="23" spans="1:12" ht="15" customHeight="1">
      <c r="A23" s="211" t="s">
        <v>7</v>
      </c>
      <c r="B23" s="212"/>
      <c r="C23" s="213"/>
      <c r="D23" s="209" t="s">
        <v>97</v>
      </c>
      <c r="E23" s="209"/>
      <c r="F23" s="209"/>
      <c r="G23" s="209"/>
      <c r="H23" s="50"/>
      <c r="I23" s="50"/>
      <c r="K23" s="139"/>
      <c r="L23" s="21">
        <f>INT(K20+K21+K22)</f>
        <v>95</v>
      </c>
    </row>
    <row r="24" spans="1:12" ht="42.95" customHeight="1">
      <c r="A24" s="211" t="s">
        <v>10</v>
      </c>
      <c r="B24" s="212"/>
      <c r="C24" s="213"/>
      <c r="D24" s="209" t="s">
        <v>160</v>
      </c>
      <c r="E24" s="203"/>
      <c r="F24" s="203"/>
      <c r="G24" s="203"/>
      <c r="H24" s="203"/>
      <c r="I24" s="203"/>
      <c r="J24" s="203"/>
      <c r="K24" s="19">
        <v>0</v>
      </c>
      <c r="L24" s="74"/>
    </row>
    <row r="25" spans="1:12" ht="42.95" customHeight="1">
      <c r="A25" s="211" t="s">
        <v>11</v>
      </c>
      <c r="B25" s="212"/>
      <c r="C25" s="213"/>
      <c r="D25" s="209" t="s">
        <v>159</v>
      </c>
      <c r="E25" s="203"/>
      <c r="F25" s="203"/>
      <c r="G25" s="203"/>
      <c r="H25" s="203"/>
      <c r="I25" s="203"/>
      <c r="J25" s="203"/>
      <c r="K25" s="50"/>
      <c r="L25" s="19">
        <v>0</v>
      </c>
    </row>
    <row r="26" spans="1:12" ht="15" customHeight="1">
      <c r="A26" s="246" t="s">
        <v>96</v>
      </c>
      <c r="B26" s="247"/>
      <c r="C26" s="248"/>
      <c r="D26" s="217" t="s">
        <v>13</v>
      </c>
      <c r="E26" s="217"/>
      <c r="F26" s="217"/>
      <c r="G26" s="217"/>
      <c r="H26" s="217"/>
      <c r="I26" s="217"/>
      <c r="J26" s="217"/>
      <c r="K26" s="127"/>
      <c r="L26" s="153">
        <v>0</v>
      </c>
    </row>
    <row r="27" spans="1:12" s="84" customFormat="1" ht="18" customHeight="1">
      <c r="A27" s="301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</row>
    <row r="28" spans="1:12" s="72" customFormat="1" ht="30" customHeight="1">
      <c r="A28" s="154" t="s">
        <v>14</v>
      </c>
      <c r="B28" s="286" t="s">
        <v>15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</row>
    <row r="29" spans="1:12" ht="15" customHeight="1">
      <c r="A29" s="3" t="s">
        <v>2</v>
      </c>
      <c r="B29" s="202" t="s">
        <v>151</v>
      </c>
      <c r="C29" s="202"/>
      <c r="D29" s="202"/>
      <c r="E29" s="202"/>
      <c r="F29" s="202"/>
      <c r="G29" s="202"/>
      <c r="H29" s="50"/>
      <c r="I29" s="50"/>
      <c r="J29" s="50"/>
      <c r="K29" s="50"/>
      <c r="L29" s="21">
        <f>L23</f>
        <v>95</v>
      </c>
    </row>
    <row r="30" spans="1:12" ht="15" customHeight="1">
      <c r="A30" s="3" t="s">
        <v>4</v>
      </c>
      <c r="B30" s="203" t="s">
        <v>94</v>
      </c>
      <c r="C30" s="203"/>
      <c r="D30" s="203"/>
      <c r="E30" s="203"/>
      <c r="F30" s="203"/>
      <c r="G30" s="203"/>
      <c r="H30" s="50"/>
      <c r="I30" s="50"/>
      <c r="J30" s="50"/>
      <c r="K30" s="50"/>
      <c r="L30" s="21">
        <f>L25+K21</f>
        <v>95</v>
      </c>
    </row>
    <row r="31" spans="1:12" ht="15" customHeight="1">
      <c r="A31" s="3" t="s">
        <v>5</v>
      </c>
      <c r="B31" s="203" t="s">
        <v>93</v>
      </c>
      <c r="C31" s="203"/>
      <c r="D31" s="203"/>
      <c r="E31" s="203"/>
      <c r="F31" s="203"/>
      <c r="G31" s="203"/>
      <c r="H31" s="106">
        <f>L26</f>
        <v>0</v>
      </c>
      <c r="I31" s="4" t="s">
        <v>48</v>
      </c>
      <c r="J31" s="166"/>
      <c r="K31" s="50"/>
      <c r="L31" s="21">
        <f>H31*J31</f>
        <v>0</v>
      </c>
    </row>
    <row r="32" spans="1:12" ht="15" customHeight="1">
      <c r="A32" s="3" t="s">
        <v>7</v>
      </c>
      <c r="B32" s="202" t="s">
        <v>92</v>
      </c>
      <c r="C32" s="203"/>
      <c r="D32" s="203"/>
      <c r="E32" s="203"/>
      <c r="F32" s="203"/>
      <c r="G32" s="203"/>
      <c r="H32" s="106">
        <f>MIN(L30,L31)</f>
        <v>0</v>
      </c>
      <c r="I32" s="4" t="s">
        <v>48</v>
      </c>
      <c r="J32" s="167"/>
      <c r="K32" s="50"/>
      <c r="L32" s="22">
        <f>INT(H32*J32)</f>
        <v>0</v>
      </c>
    </row>
    <row r="33" spans="1:12" ht="15" customHeight="1">
      <c r="A33" s="3" t="s">
        <v>10</v>
      </c>
      <c r="B33" s="202" t="s">
        <v>16</v>
      </c>
      <c r="C33" s="202"/>
      <c r="D33" s="202"/>
      <c r="E33" s="202"/>
      <c r="F33" s="202"/>
      <c r="G33" s="202"/>
      <c r="H33" s="50"/>
      <c r="I33" s="50"/>
      <c r="J33" s="50"/>
      <c r="K33" s="50"/>
      <c r="L33" s="19"/>
    </row>
    <row r="34" spans="1:12" ht="15" customHeight="1">
      <c r="A34" s="3" t="s">
        <v>11</v>
      </c>
      <c r="B34" s="202" t="s">
        <v>91</v>
      </c>
      <c r="C34" s="202"/>
      <c r="D34" s="202"/>
      <c r="E34" s="202"/>
      <c r="F34" s="202"/>
      <c r="G34" s="202"/>
      <c r="H34" s="50"/>
      <c r="I34" s="50"/>
      <c r="J34" s="50"/>
      <c r="K34" s="50"/>
      <c r="L34" s="30">
        <f>INT(MIN(L29,L32,L33))</f>
        <v>0</v>
      </c>
    </row>
    <row r="35" spans="1:12" ht="15" customHeight="1">
      <c r="A35" s="6" t="s">
        <v>12</v>
      </c>
      <c r="B35" s="217" t="s">
        <v>17</v>
      </c>
      <c r="C35" s="217"/>
      <c r="D35" s="217"/>
      <c r="E35" s="217"/>
      <c r="F35" s="217"/>
      <c r="G35" s="217"/>
      <c r="H35" s="52"/>
      <c r="I35" s="52"/>
      <c r="J35" s="52"/>
      <c r="K35" s="52"/>
      <c r="L35" s="69"/>
    </row>
    <row r="36" spans="1:12" ht="15" customHeight="1">
      <c r="A36" s="7"/>
      <c r="B36" s="218" t="s">
        <v>18</v>
      </c>
      <c r="C36" s="218"/>
      <c r="D36" s="218"/>
      <c r="E36" s="218"/>
      <c r="F36" s="53" t="s">
        <v>19</v>
      </c>
      <c r="G36" s="53" t="s">
        <v>20</v>
      </c>
      <c r="H36" s="52"/>
      <c r="I36" s="52"/>
      <c r="J36" s="52"/>
      <c r="K36" s="52"/>
      <c r="L36" s="69"/>
    </row>
    <row r="37" spans="1:12" ht="15" customHeight="1">
      <c r="A37" s="7"/>
      <c r="B37" s="204" t="s">
        <v>21</v>
      </c>
      <c r="C37" s="204"/>
      <c r="D37" s="204"/>
      <c r="E37" s="204"/>
      <c r="F37" s="51" t="s">
        <v>22</v>
      </c>
      <c r="G37" s="52" t="s">
        <v>90</v>
      </c>
      <c r="H37" s="58"/>
      <c r="I37" s="52"/>
      <c r="J37" s="52"/>
      <c r="K37" s="52"/>
      <c r="L37" s="69"/>
    </row>
    <row r="38" spans="1:12" ht="15" customHeight="1">
      <c r="A38" s="7"/>
      <c r="B38" s="204" t="s">
        <v>21</v>
      </c>
      <c r="C38" s="204"/>
      <c r="D38" s="204"/>
      <c r="E38" s="204"/>
      <c r="F38" s="51" t="s">
        <v>23</v>
      </c>
      <c r="G38" s="52" t="s">
        <v>24</v>
      </c>
      <c r="H38" s="52"/>
      <c r="I38" s="52"/>
      <c r="J38" s="52"/>
      <c r="K38" s="52"/>
      <c r="L38" s="69"/>
    </row>
    <row r="39" spans="1:12" ht="15" customHeight="1">
      <c r="A39" s="7"/>
      <c r="B39" s="204" t="s">
        <v>25</v>
      </c>
      <c r="C39" s="204"/>
      <c r="D39" s="204"/>
      <c r="E39" s="204"/>
      <c r="F39" s="51" t="s">
        <v>26</v>
      </c>
      <c r="G39" s="52" t="s">
        <v>27</v>
      </c>
      <c r="H39" s="52"/>
      <c r="I39" s="52"/>
      <c r="J39" s="52"/>
      <c r="K39" s="52"/>
      <c r="L39" s="69"/>
    </row>
    <row r="40" spans="1:12" ht="15" customHeight="1">
      <c r="A40" s="7"/>
      <c r="B40" s="204" t="s">
        <v>28</v>
      </c>
      <c r="C40" s="204"/>
      <c r="D40" s="204"/>
      <c r="E40" s="204"/>
      <c r="F40" s="51" t="s">
        <v>29</v>
      </c>
      <c r="G40" s="52" t="s">
        <v>90</v>
      </c>
      <c r="H40" s="52"/>
      <c r="I40" s="52"/>
      <c r="J40" s="52"/>
      <c r="K40" s="52"/>
      <c r="L40" s="69"/>
    </row>
    <row r="41" spans="1:12" ht="15" customHeight="1">
      <c r="A41" s="108"/>
      <c r="B41" s="222" t="s">
        <v>30</v>
      </c>
      <c r="C41" s="222"/>
      <c r="D41" s="222"/>
      <c r="E41" s="222"/>
      <c r="F41" s="222"/>
      <c r="G41" s="222"/>
      <c r="H41" s="56"/>
      <c r="I41" s="56"/>
      <c r="J41" s="56"/>
      <c r="K41" s="56"/>
      <c r="L41" s="65"/>
    </row>
    <row r="42" spans="1:12" ht="18" customHeight="1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</row>
    <row r="43" spans="1:12" s="72" customFormat="1" ht="63.95" customHeight="1">
      <c r="A43" s="298" t="s">
        <v>142</v>
      </c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300"/>
    </row>
    <row r="44" spans="1:12" s="156" customFormat="1" ht="18" customHeight="1">
      <c r="A44" s="285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</row>
    <row r="45" spans="1:12" ht="30" customHeight="1">
      <c r="A45" s="155" t="s">
        <v>31</v>
      </c>
      <c r="B45" s="287" t="s">
        <v>118</v>
      </c>
      <c r="C45" s="288"/>
      <c r="D45" s="288"/>
      <c r="E45" s="288"/>
      <c r="F45" s="288"/>
      <c r="G45" s="288"/>
      <c r="H45" s="288"/>
      <c r="I45" s="288"/>
      <c r="J45" s="288"/>
      <c r="K45" s="288"/>
      <c r="L45" s="289"/>
    </row>
    <row r="46" spans="1:12" ht="15.95" customHeight="1">
      <c r="A46" s="34" t="s">
        <v>2</v>
      </c>
      <c r="B46" s="223" t="s">
        <v>32</v>
      </c>
      <c r="C46" s="202"/>
      <c r="D46" s="202"/>
      <c r="E46" s="202"/>
      <c r="F46" s="202"/>
      <c r="G46" s="9"/>
      <c r="H46" s="9"/>
      <c r="I46" s="9"/>
      <c r="J46" s="9"/>
      <c r="K46" s="9"/>
      <c r="L46" s="25">
        <v>0</v>
      </c>
    </row>
    <row r="47" spans="1:12" ht="30" customHeight="1">
      <c r="A47" s="3" t="s">
        <v>4</v>
      </c>
      <c r="B47" s="290" t="s">
        <v>141</v>
      </c>
      <c r="C47" s="203"/>
      <c r="D47" s="203"/>
      <c r="E47" s="203"/>
      <c r="F47" s="203"/>
      <c r="G47" s="56"/>
      <c r="H47" s="56"/>
      <c r="I47" s="56"/>
      <c r="J47" s="56"/>
      <c r="K47" s="55"/>
      <c r="L47" s="23">
        <f>L34+L46</f>
        <v>0</v>
      </c>
    </row>
    <row r="48" spans="1:12" ht="15.95" customHeight="1">
      <c r="A48" s="3" t="s">
        <v>5</v>
      </c>
      <c r="B48" s="223" t="s">
        <v>33</v>
      </c>
      <c r="C48" s="202"/>
      <c r="D48" s="202"/>
      <c r="E48" s="202"/>
      <c r="F48" s="202"/>
      <c r="G48" s="49"/>
      <c r="H48" s="49"/>
      <c r="I48" s="49"/>
      <c r="J48" s="49"/>
      <c r="K48" s="50"/>
      <c r="L48" s="25">
        <v>0</v>
      </c>
    </row>
    <row r="49" spans="1:12" ht="15.95" customHeight="1">
      <c r="A49" s="3" t="s">
        <v>7</v>
      </c>
      <c r="B49" s="224" t="s">
        <v>86</v>
      </c>
      <c r="C49" s="203"/>
      <c r="D49" s="203"/>
      <c r="E49" s="203"/>
      <c r="F49" s="203"/>
      <c r="G49" s="50"/>
      <c r="H49" s="165">
        <f>L26</f>
        <v>0</v>
      </c>
      <c r="I49" s="4" t="s">
        <v>48</v>
      </c>
      <c r="J49" s="45">
        <v>0.2</v>
      </c>
      <c r="K49" s="50"/>
      <c r="L49" s="24">
        <f>H49*J49</f>
        <v>0</v>
      </c>
    </row>
    <row r="50" spans="1:12" ht="15.95" customHeight="1">
      <c r="A50" s="3" t="s">
        <v>10</v>
      </c>
      <c r="B50" s="223" t="s">
        <v>34</v>
      </c>
      <c r="C50" s="202"/>
      <c r="D50" s="202"/>
      <c r="E50" s="202"/>
      <c r="F50" s="202"/>
      <c r="G50" s="202"/>
      <c r="H50" s="49"/>
      <c r="I50" s="49"/>
      <c r="J50" s="49"/>
      <c r="K50" s="50"/>
      <c r="L50" s="24">
        <f>MIN(L48,L49)</f>
        <v>0</v>
      </c>
    </row>
    <row r="51" spans="1:12" ht="15.95" customHeight="1">
      <c r="A51" s="3" t="s">
        <v>11</v>
      </c>
      <c r="B51" s="224" t="s">
        <v>35</v>
      </c>
      <c r="C51" s="203"/>
      <c r="D51" s="203"/>
      <c r="E51" s="203"/>
      <c r="F51" s="203"/>
      <c r="G51" s="56"/>
      <c r="H51" s="165">
        <f>L33</f>
        <v>0</v>
      </c>
      <c r="I51" s="104" t="s">
        <v>48</v>
      </c>
      <c r="J51" s="45">
        <v>1.2</v>
      </c>
      <c r="K51" s="50"/>
      <c r="L51" s="24">
        <f>H51*J51</f>
        <v>0</v>
      </c>
    </row>
    <row r="52" spans="1:12" ht="15.95" customHeight="1">
      <c r="A52" s="131" t="s">
        <v>12</v>
      </c>
      <c r="B52" s="291" t="s">
        <v>36</v>
      </c>
      <c r="C52" s="292"/>
      <c r="D52" s="292"/>
      <c r="E52" s="292"/>
      <c r="F52" s="292"/>
      <c r="G52" s="292"/>
      <c r="H52" s="292"/>
      <c r="I52" s="292"/>
      <c r="J52" s="292"/>
      <c r="K52" s="127"/>
      <c r="L52" s="92">
        <f>MIN((L47+L50),L51)</f>
        <v>0</v>
      </c>
    </row>
    <row r="53" spans="1:12" s="84" customFormat="1" ht="20.100000000000001" customHeight="1">
      <c r="A53" s="285"/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</row>
    <row r="54" spans="1:12" s="72" customFormat="1" ht="30" customHeight="1">
      <c r="A54" s="154" t="s">
        <v>37</v>
      </c>
      <c r="B54" s="286" t="s">
        <v>140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</row>
    <row r="55" spans="1:12" ht="14.1" customHeight="1">
      <c r="A55" s="130" t="s">
        <v>2</v>
      </c>
      <c r="B55" s="254" t="s">
        <v>84</v>
      </c>
      <c r="C55" s="254"/>
      <c r="D55" s="254"/>
      <c r="E55" s="254"/>
      <c r="F55" s="254"/>
      <c r="G55" s="254"/>
      <c r="H55" s="254"/>
      <c r="I55" s="293" t="e">
        <f>L52/L26</f>
        <v>#DIV/0!</v>
      </c>
      <c r="J55" s="294"/>
      <c r="K55" s="294"/>
      <c r="L55" s="295"/>
    </row>
    <row r="56" spans="1:12" s="129" customFormat="1" ht="20.100000000000001" customHeight="1">
      <c r="A56" s="212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</row>
    <row r="57" spans="1:12" s="75" customFormat="1" ht="30" customHeight="1">
      <c r="A57" s="154" t="s">
        <v>38</v>
      </c>
      <c r="B57" s="286" t="s">
        <v>39</v>
      </c>
      <c r="C57" s="286"/>
      <c r="D57" s="286"/>
      <c r="E57" s="286"/>
      <c r="F57" s="286"/>
      <c r="G57" s="286"/>
      <c r="H57" s="286"/>
      <c r="I57" s="286"/>
      <c r="J57" s="286"/>
      <c r="K57" s="286"/>
      <c r="L57" s="286"/>
    </row>
    <row r="58" spans="1:12" ht="15.95" customHeight="1">
      <c r="A58" s="67" t="s">
        <v>2</v>
      </c>
      <c r="B58" s="296" t="s">
        <v>139</v>
      </c>
      <c r="C58" s="271"/>
      <c r="D58" s="271"/>
      <c r="E58" s="271"/>
      <c r="F58" s="271"/>
      <c r="G58" s="271"/>
      <c r="H58" s="271"/>
      <c r="I58" s="76"/>
      <c r="J58" s="103"/>
      <c r="K58" s="103"/>
      <c r="L58" s="93">
        <f>K59+K60+K61</f>
        <v>95</v>
      </c>
    </row>
    <row r="59" spans="1:12" ht="15.95" customHeight="1">
      <c r="A59" s="119"/>
      <c r="B59" s="118"/>
      <c r="C59" s="62"/>
      <c r="D59" s="242" t="s">
        <v>115</v>
      </c>
      <c r="E59" s="242"/>
      <c r="F59" s="242"/>
      <c r="G59" s="242"/>
      <c r="H59" s="242"/>
      <c r="J59" s="94"/>
      <c r="K59" s="102">
        <f>L17</f>
        <v>95</v>
      </c>
      <c r="L59" s="100"/>
    </row>
    <row r="60" spans="1:12" ht="15.95" customHeight="1">
      <c r="A60" s="119"/>
      <c r="B60" s="118"/>
      <c r="C60" s="62"/>
      <c r="D60" s="242" t="s">
        <v>83</v>
      </c>
      <c r="E60" s="242"/>
      <c r="F60" s="242"/>
      <c r="G60" s="242"/>
      <c r="H60" s="242"/>
      <c r="J60" s="94"/>
      <c r="K60" s="101">
        <v>0</v>
      </c>
      <c r="L60" s="100"/>
    </row>
    <row r="61" spans="1:12" ht="15.95" customHeight="1">
      <c r="A61" s="119"/>
      <c r="B61" s="124"/>
      <c r="C61" s="63"/>
      <c r="D61" s="243" t="s">
        <v>69</v>
      </c>
      <c r="E61" s="243"/>
      <c r="F61" s="243"/>
      <c r="G61" s="243"/>
      <c r="H61" s="243"/>
      <c r="I61" s="98"/>
      <c r="J61" s="97"/>
      <c r="K61" s="96">
        <v>0</v>
      </c>
      <c r="L61" s="95"/>
    </row>
    <row r="62" spans="1:12" s="76" customFormat="1" ht="14.1" customHeight="1">
      <c r="A62" s="32" t="s">
        <v>4</v>
      </c>
      <c r="B62" s="242" t="s">
        <v>138</v>
      </c>
      <c r="C62" s="217"/>
      <c r="D62" s="217"/>
      <c r="E62" s="217"/>
      <c r="F62" s="217"/>
      <c r="G62" s="217"/>
      <c r="H62" s="217"/>
      <c r="I62" s="73"/>
      <c r="J62" s="94"/>
      <c r="K62" s="94"/>
      <c r="L62" s="100">
        <f>SUM(K63:K69)</f>
        <v>0</v>
      </c>
    </row>
    <row r="63" spans="1:12" ht="15" customHeight="1">
      <c r="A63" s="7"/>
      <c r="C63" s="52"/>
      <c r="D63" s="297" t="s">
        <v>137</v>
      </c>
      <c r="E63" s="297"/>
      <c r="F63" s="297"/>
      <c r="G63" s="297"/>
      <c r="H63" s="297"/>
      <c r="I63" s="297"/>
      <c r="J63" s="13"/>
      <c r="K63" s="2">
        <f>K10</f>
        <v>0</v>
      </c>
      <c r="L63" s="92"/>
    </row>
    <row r="64" spans="1:12" ht="15" customHeight="1">
      <c r="A64" s="7"/>
      <c r="B64" s="52"/>
      <c r="C64" s="52"/>
      <c r="D64" s="272" t="s">
        <v>136</v>
      </c>
      <c r="E64" s="272"/>
      <c r="F64" s="272"/>
      <c r="G64" s="272"/>
      <c r="H64" s="272"/>
      <c r="I64" s="272"/>
      <c r="J64" s="13"/>
      <c r="K64" s="2">
        <f>K9</f>
        <v>0</v>
      </c>
      <c r="L64" s="92"/>
    </row>
    <row r="65" spans="1:12" ht="15" customHeight="1">
      <c r="A65" s="7"/>
      <c r="B65" s="52"/>
      <c r="C65" s="52"/>
      <c r="D65" s="272" t="s">
        <v>111</v>
      </c>
      <c r="E65" s="272"/>
      <c r="F65" s="272"/>
      <c r="G65" s="272"/>
      <c r="H65" s="272"/>
      <c r="I65" s="272"/>
      <c r="J65" s="13"/>
      <c r="K65" s="2">
        <f>K8</f>
        <v>0</v>
      </c>
      <c r="L65" s="92"/>
    </row>
    <row r="66" spans="1:12" ht="15" customHeight="1">
      <c r="A66" s="7"/>
      <c r="B66" s="52"/>
      <c r="C66" s="52"/>
      <c r="D66" s="272" t="s">
        <v>110</v>
      </c>
      <c r="E66" s="272"/>
      <c r="F66" s="272"/>
      <c r="G66" s="272"/>
      <c r="H66" s="272"/>
      <c r="I66" s="272"/>
      <c r="J66" s="13"/>
      <c r="K66" s="2">
        <f>K15</f>
        <v>0</v>
      </c>
      <c r="L66" s="92"/>
    </row>
    <row r="67" spans="1:12" ht="15" customHeight="1">
      <c r="A67" s="7"/>
      <c r="B67" s="52"/>
      <c r="C67" s="52"/>
      <c r="D67" s="272" t="s">
        <v>109</v>
      </c>
      <c r="E67" s="272"/>
      <c r="F67" s="272"/>
      <c r="G67" s="272"/>
      <c r="H67" s="272"/>
      <c r="I67" s="272"/>
      <c r="J67" s="13"/>
      <c r="K67" s="2">
        <f>K16</f>
        <v>0</v>
      </c>
      <c r="L67" s="92"/>
    </row>
    <row r="68" spans="1:12" ht="15" customHeight="1">
      <c r="A68" s="7"/>
      <c r="B68" s="52"/>
      <c r="C68" s="52"/>
      <c r="D68" s="272" t="s">
        <v>135</v>
      </c>
      <c r="E68" s="272"/>
      <c r="F68" s="272"/>
      <c r="G68" s="272"/>
      <c r="H68" s="272"/>
      <c r="I68" s="272"/>
      <c r="J68" s="13"/>
      <c r="K68" s="2">
        <v>0</v>
      </c>
      <c r="L68" s="92"/>
    </row>
    <row r="69" spans="1:12" s="98" customFormat="1" ht="15" customHeight="1">
      <c r="A69" s="33"/>
      <c r="B69" s="56"/>
      <c r="C69" s="56"/>
      <c r="D69" s="279" t="s">
        <v>107</v>
      </c>
      <c r="E69" s="279"/>
      <c r="F69" s="279"/>
      <c r="G69" s="279"/>
      <c r="H69" s="279"/>
      <c r="I69" s="279"/>
      <c r="J69" s="12"/>
      <c r="K69" s="17">
        <v>0</v>
      </c>
      <c r="L69" s="23"/>
    </row>
    <row r="70" spans="1:12" ht="17.100000000000001" customHeight="1">
      <c r="A70" s="34" t="s">
        <v>5</v>
      </c>
      <c r="B70" s="266" t="s">
        <v>43</v>
      </c>
      <c r="C70" s="266"/>
      <c r="D70" s="266"/>
      <c r="E70" s="266"/>
      <c r="F70" s="266"/>
      <c r="G70" s="266"/>
      <c r="H70" s="266"/>
      <c r="I70" s="84"/>
      <c r="J70" s="12"/>
      <c r="K70" s="12"/>
      <c r="L70" s="23">
        <f>L58-L62</f>
        <v>95</v>
      </c>
    </row>
    <row r="71" spans="1:12">
      <c r="L71" s="175" t="s">
        <v>173</v>
      </c>
    </row>
    <row r="72" spans="1:12" hidden="1">
      <c r="F72" s="85" t="s">
        <v>81</v>
      </c>
      <c r="L72" s="123" t="s">
        <v>134</v>
      </c>
    </row>
    <row r="73" spans="1:12" ht="12.75" hidden="1" customHeight="1">
      <c r="A73" s="73">
        <v>1</v>
      </c>
      <c r="D73" s="86">
        <v>0.1</v>
      </c>
    </row>
    <row r="74" spans="1:12" ht="12.75" hidden="1" customHeight="1">
      <c r="A74" s="73">
        <v>2</v>
      </c>
      <c r="D74" s="86">
        <v>0.15</v>
      </c>
      <c r="G74" s="73" t="s">
        <v>154</v>
      </c>
    </row>
    <row r="75" spans="1:12" ht="12.75" hidden="1" customHeight="1">
      <c r="A75" s="73">
        <v>3</v>
      </c>
      <c r="D75" s="86">
        <v>0.2</v>
      </c>
      <c r="F75" s="86">
        <v>1.1000000000000001</v>
      </c>
    </row>
    <row r="76" spans="1:12" ht="12.75" hidden="1" customHeight="1">
      <c r="A76" s="73">
        <v>4</v>
      </c>
      <c r="F76" s="86">
        <v>1</v>
      </c>
      <c r="G76" s="73">
        <v>1</v>
      </c>
    </row>
    <row r="77" spans="1:12" ht="12.75" hidden="1" customHeight="1">
      <c r="A77" s="73">
        <v>5</v>
      </c>
      <c r="D77" s="87">
        <v>0.97750000000000004</v>
      </c>
      <c r="G77" s="73">
        <v>2</v>
      </c>
    </row>
    <row r="78" spans="1:12" ht="12.75" hidden="1" customHeight="1">
      <c r="D78" s="86">
        <v>0.9</v>
      </c>
      <c r="G78" s="73">
        <v>3</v>
      </c>
    </row>
    <row r="79" spans="1:12" ht="12.75" hidden="1" customHeight="1">
      <c r="D79" s="86">
        <v>0.85</v>
      </c>
      <c r="G79" s="73">
        <v>4</v>
      </c>
    </row>
    <row r="80" spans="1:12" ht="12.75" hidden="1" customHeight="1">
      <c r="D80" s="87">
        <v>0.97750000000000004</v>
      </c>
      <c r="G80" s="73">
        <v>5</v>
      </c>
    </row>
    <row r="81" spans="6:12" hidden="1">
      <c r="G81" s="73">
        <v>6</v>
      </c>
      <c r="L81" s="173" t="s">
        <v>153</v>
      </c>
    </row>
    <row r="82" spans="6:12" hidden="1">
      <c r="L82" s="123" t="s">
        <v>104</v>
      </c>
    </row>
    <row r="83" spans="6:12" hidden="1"/>
    <row r="87" spans="6:12">
      <c r="F87" s="86"/>
    </row>
    <row r="88" spans="6:12">
      <c r="F88" s="86"/>
    </row>
  </sheetData>
  <sheetProtection algorithmName="SHA-512" hashValue="f4WbDQrMkLwuaTWyVJwwjg863xR0MYYasSQyIZnPspLm6Pzp2MUDFAi5B3EnKRRzOlp9aKtlPGP2si8YiP455w==" saltValue="6VQddbpWWkUsFySUB7K5EQ==" spinCount="100000" sheet="1" objects="1" scenarios="1"/>
  <mergeCells count="92">
    <mergeCell ref="D22:G22"/>
    <mergeCell ref="D23:G23"/>
    <mergeCell ref="B41:G41"/>
    <mergeCell ref="A22:C22"/>
    <mergeCell ref="A23:C23"/>
    <mergeCell ref="D24:J24"/>
    <mergeCell ref="D25:J25"/>
    <mergeCell ref="D26:J26"/>
    <mergeCell ref="A43:L43"/>
    <mergeCell ref="A42:L42"/>
    <mergeCell ref="A27:L27"/>
    <mergeCell ref="B29:G29"/>
    <mergeCell ref="B30:G30"/>
    <mergeCell ref="B31:G31"/>
    <mergeCell ref="B40:E40"/>
    <mergeCell ref="B32:G32"/>
    <mergeCell ref="B35:G35"/>
    <mergeCell ref="B36:E36"/>
    <mergeCell ref="B34:G34"/>
    <mergeCell ref="B33:G33"/>
    <mergeCell ref="B37:E37"/>
    <mergeCell ref="B38:E38"/>
    <mergeCell ref="B39:E39"/>
    <mergeCell ref="D66:I66"/>
    <mergeCell ref="D67:I67"/>
    <mergeCell ref="D68:I68"/>
    <mergeCell ref="B70:H70"/>
    <mergeCell ref="B55:H55"/>
    <mergeCell ref="I55:L55"/>
    <mergeCell ref="B58:H58"/>
    <mergeCell ref="B62:H62"/>
    <mergeCell ref="A56:L56"/>
    <mergeCell ref="B57:L57"/>
    <mergeCell ref="D59:H59"/>
    <mergeCell ref="D60:H60"/>
    <mergeCell ref="D61:H61"/>
    <mergeCell ref="D63:I63"/>
    <mergeCell ref="D64:I64"/>
    <mergeCell ref="D65:I65"/>
    <mergeCell ref="B54:L54"/>
    <mergeCell ref="A53:L53"/>
    <mergeCell ref="B45:L45"/>
    <mergeCell ref="B47:F47"/>
    <mergeCell ref="B46:F46"/>
    <mergeCell ref="B48:F48"/>
    <mergeCell ref="B49:F49"/>
    <mergeCell ref="B50:G50"/>
    <mergeCell ref="B51:F51"/>
    <mergeCell ref="B52:J52"/>
    <mergeCell ref="A44:L44"/>
    <mergeCell ref="D69:I69"/>
    <mergeCell ref="A12:C12"/>
    <mergeCell ref="A14:C14"/>
    <mergeCell ref="A16:C16"/>
    <mergeCell ref="A17:C17"/>
    <mergeCell ref="A19:C19"/>
    <mergeCell ref="A20:C20"/>
    <mergeCell ref="D17:K17"/>
    <mergeCell ref="E16:G16"/>
    <mergeCell ref="D20:G20"/>
    <mergeCell ref="A18:L18"/>
    <mergeCell ref="B28:L28"/>
    <mergeCell ref="A24:C24"/>
    <mergeCell ref="A25:C25"/>
    <mergeCell ref="A26:C26"/>
    <mergeCell ref="F1:L1"/>
    <mergeCell ref="A1:E1"/>
    <mergeCell ref="A21:C21"/>
    <mergeCell ref="A15:C15"/>
    <mergeCell ref="D14:G14"/>
    <mergeCell ref="D12:G12"/>
    <mergeCell ref="E15:G15"/>
    <mergeCell ref="A13:C13"/>
    <mergeCell ref="E9:G9"/>
    <mergeCell ref="E10:G10"/>
    <mergeCell ref="E11:G11"/>
    <mergeCell ref="D13:G13"/>
    <mergeCell ref="A3:C3"/>
    <mergeCell ref="A4:C4"/>
    <mergeCell ref="D19:L19"/>
    <mergeCell ref="D21:G21"/>
    <mergeCell ref="D4:K4"/>
    <mergeCell ref="E5:G5"/>
    <mergeCell ref="A6:C6"/>
    <mergeCell ref="A7:C7"/>
    <mergeCell ref="A2:L2"/>
    <mergeCell ref="D3:L3"/>
    <mergeCell ref="A8:C8"/>
    <mergeCell ref="E6:G6"/>
    <mergeCell ref="E7:G7"/>
    <mergeCell ref="E8:G8"/>
    <mergeCell ref="A5:C5"/>
  </mergeCells>
  <conditionalFormatting sqref="K24">
    <cfRule type="expression" dxfId="1" priority="6">
      <formula>($K$20+$L$17)&gt;$L$26</formula>
    </cfRule>
  </conditionalFormatting>
  <conditionalFormatting sqref="K5">
    <cfRule type="cellIs" dxfId="0" priority="1" operator="between">
      <formula>1</formula>
      <formula>4999</formula>
    </cfRule>
  </conditionalFormatting>
  <dataValidations count="5">
    <dataValidation type="list" allowBlank="1" showInputMessage="1" showErrorMessage="1" sqref="J31" xr:uid="{00000000-0002-0000-0300-000000000000}">
      <formula1>lpert</formula1>
    </dataValidation>
    <dataValidation type="list" allowBlank="1" showInputMessage="1" showErrorMessage="1" sqref="J32" xr:uid="{00000000-0002-0000-0300-000001000000}">
      <formula1>perct</formula1>
    </dataValidation>
    <dataValidation type="list" allowBlank="1" showInputMessage="1" showErrorMessage="1" sqref="H12" xr:uid="{00000000-0002-0000-0300-000002000000}">
      <formula1>rsvs</formula1>
    </dataValidation>
    <dataValidation type="list" allowBlank="1" showInputMessage="1" showErrorMessage="1" sqref="H6" xr:uid="{00000000-0002-0000-0300-000003000000}">
      <formula1>piti</formula1>
    </dataValidation>
    <dataValidation type="list" allowBlank="1" showInputMessage="1" showErrorMessage="1" sqref="H13" xr:uid="{00000000-0002-0000-0300-000004000000}">
      <formula1>$G$75:$G$81</formula1>
    </dataValidation>
  </dataValidations>
  <pageMargins left="0.7" right="0.7" top="0.75" bottom="0.75" header="0.3" footer="0.3"/>
  <pageSetup scale="61" fitToHeight="0" orientation="portrait" r:id="rId1"/>
  <rowBreaks count="1" manualBreakCount="1">
    <brk id="4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38</vt:i4>
      </vt:variant>
    </vt:vector>
  </HeadingPairs>
  <TitlesOfParts>
    <vt:vector size="42" baseType="lpstr">
      <vt:lpstr>LIMITED 203k PURCHASE</vt:lpstr>
      <vt:lpstr>LIMITED 203K REFI </vt:lpstr>
      <vt:lpstr>STANDARD 203(K) PURCHASE</vt:lpstr>
      <vt:lpstr>STANDARD 203(K) REFI</vt:lpstr>
      <vt:lpstr>'LIMITED 203K REFI '!draws</vt:lpstr>
      <vt:lpstr>'STANDARD 203(K) PURCHASE'!draws</vt:lpstr>
      <vt:lpstr>'STANDARD 203(K) REFI'!draws</vt:lpstr>
      <vt:lpstr>draws</vt:lpstr>
      <vt:lpstr>'STANDARD 203(K) REFI'!lpert</vt:lpstr>
      <vt:lpstr>lpert</vt:lpstr>
      <vt:lpstr>'LIMITED 203K REFI '!ltv</vt:lpstr>
      <vt:lpstr>'STANDARD 203(K) PURCHASE'!ltv</vt:lpstr>
      <vt:lpstr>'STANDARD 203(K) REFI'!ltv</vt:lpstr>
      <vt:lpstr>ltv</vt:lpstr>
      <vt:lpstr>'STANDARD 203(K) PURCHASE'!MLTV</vt:lpstr>
      <vt:lpstr>MLTV</vt:lpstr>
      <vt:lpstr>'LIMITED 203K REFI '!percent</vt:lpstr>
      <vt:lpstr>'STANDARD 203(K) PURCHASE'!percent</vt:lpstr>
      <vt:lpstr>'STANDARD 203(K) REFI'!percent</vt:lpstr>
      <vt:lpstr>percent</vt:lpstr>
      <vt:lpstr>'LIMITED 203K REFI '!percentage</vt:lpstr>
      <vt:lpstr>'STANDARD 203(K) PURCHASE'!percentage</vt:lpstr>
      <vt:lpstr>'STANDARD 203(K) REFI'!percentage</vt:lpstr>
      <vt:lpstr>percentage</vt:lpstr>
      <vt:lpstr>'LIMITED 203K REFI '!perct</vt:lpstr>
      <vt:lpstr>'STANDARD 203(K) PURCHASE'!perct</vt:lpstr>
      <vt:lpstr>'STANDARD 203(K) REFI'!perct</vt:lpstr>
      <vt:lpstr>perct</vt:lpstr>
      <vt:lpstr>'LIMITED 203K REFI '!piti</vt:lpstr>
      <vt:lpstr>'STANDARD 203(K) PURCHASE'!piti</vt:lpstr>
      <vt:lpstr>'STANDARD 203(K) REFI'!piti</vt:lpstr>
      <vt:lpstr>piti</vt:lpstr>
      <vt:lpstr>PLTV</vt:lpstr>
      <vt:lpstr>PPERCT</vt:lpstr>
      <vt:lpstr>'LIMITED 203k PURCHASE'!Print_Area</vt:lpstr>
      <vt:lpstr>'LIMITED 203K REFI '!Print_Area</vt:lpstr>
      <vt:lpstr>'STANDARD 203(K) PURCHASE'!Print_Area</vt:lpstr>
      <vt:lpstr>'STANDARD 203(K) REFI'!Print_Area</vt:lpstr>
      <vt:lpstr>'LIMITED 203K REFI '!rsvs</vt:lpstr>
      <vt:lpstr>'STANDARD 203(K) PURCHASE'!rsvs</vt:lpstr>
      <vt:lpstr>'STANDARD 203(K) REFI'!rsvs</vt:lpstr>
      <vt:lpstr>rsvs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MAXIMUM MORTGAGE CALCULATIONSTANDARD 203(k) PROGRAMPURCHASE TRANSACTION</dc:title>
  <dc:creator>Leslie</dc:creator>
  <cp:lastModifiedBy>Stephen Rizzetta</cp:lastModifiedBy>
  <cp:lastPrinted>2016-04-12T13:10:08Z</cp:lastPrinted>
  <dcterms:created xsi:type="dcterms:W3CDTF">2016-03-27T21:52:32Z</dcterms:created>
  <dcterms:modified xsi:type="dcterms:W3CDTF">2018-07-12T18:12:27Z</dcterms:modified>
</cp:coreProperties>
</file>