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mebridgeus-my.sharepoint.com/personal/kpaul_homebridge_com/Documents/Documents/REMN Projects/Checklists and Worksheets/"/>
    </mc:Choice>
  </mc:AlternateContent>
  <xr:revisionPtr revIDLastSave="26" documentId="8_{E1B14772-6154-4968-8165-013DF6028CAD}" xr6:coauthVersionLast="47" xr6:coauthVersionMax="47" xr10:uidLastSave="{E9D7CBDC-694A-4292-87F0-1749676E89B7}"/>
  <workbookProtection workbookAlgorithmName="SHA-512" workbookHashValue="To/DySTb1P7MGNHzxXfRWOjNSJyE4seq4DnCQAXDlvOUuIPQqH0QePPyZcqV5WcYJxc5p0gjxhymLuAN4ypjDQ==" workbookSaltValue="tHfFO/e3qLDWqmmouu0neg==" workbookSpinCount="100000" lockStructure="1"/>
  <bookViews>
    <workbookView xWindow="-21720" yWindow="-2160" windowWidth="21840" windowHeight="13140" xr2:uid="{A520D51A-BC89-4F4C-AE5D-C7AE18670743}"/>
  </bookViews>
  <sheets>
    <sheet name="Limited 203(k) Purchase" sheetId="5" r:id="rId1"/>
    <sheet name="Limited 203(k) Refinance" sheetId="4" r:id="rId2"/>
    <sheet name="Standard 203(k) Purchase" sheetId="3" r:id="rId3"/>
    <sheet name="Standard 203(k) Refi" sheetId="1" r:id="rId4"/>
    <sheet name="Hidden Data" sheetId="2" state="hidden" r:id="rId5"/>
  </sheets>
  <definedNames>
    <definedName name="_xlnm.Print_Area" localSheetId="0">'Limited 203(k) Purchase'!$A$1:$L$58</definedName>
    <definedName name="_xlnm.Print_Area" localSheetId="1">'Limited 203(k) Refinance'!$A$1:$L$59</definedName>
    <definedName name="_xlnm.Print_Area" localSheetId="2">'Standard 203(k) Purchase'!$A$1:$L$64</definedName>
    <definedName name="_xlnm.Print_Area" localSheetId="3">'Standard 203(k) Refi'!$A$1:$L$65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0" i="5" l="1"/>
  <c r="L9" i="4" l="1"/>
  <c r="H39" i="5"/>
  <c r="L39" i="5" s="1"/>
  <c r="K54" i="5" l="1"/>
  <c r="K53" i="5"/>
  <c r="H41" i="5"/>
  <c r="L41" i="5" s="1"/>
  <c r="L40" i="5"/>
  <c r="H23" i="5"/>
  <c r="L23" i="5" s="1"/>
  <c r="L16" i="5"/>
  <c r="L9" i="5"/>
  <c r="K6" i="5"/>
  <c r="L4" i="5" s="1"/>
  <c r="L11" i="5" s="1"/>
  <c r="K55" i="4"/>
  <c r="K54" i="4"/>
  <c r="H42" i="4"/>
  <c r="L42" i="4" s="1"/>
  <c r="H40" i="4"/>
  <c r="L40" i="4" s="1"/>
  <c r="L41" i="4" s="1"/>
  <c r="H25" i="4"/>
  <c r="L25" i="4" s="1"/>
  <c r="K6" i="4"/>
  <c r="L4" i="4" s="1"/>
  <c r="L11" i="4" s="1"/>
  <c r="L43" i="3"/>
  <c r="L19" i="3"/>
  <c r="K59" i="3"/>
  <c r="K58" i="3"/>
  <c r="K57" i="3"/>
  <c r="K56" i="3"/>
  <c r="H44" i="3"/>
  <c r="L44" i="3" s="1"/>
  <c r="H42" i="3"/>
  <c r="L42" i="3" s="1"/>
  <c r="H26" i="3"/>
  <c r="L26" i="3" s="1"/>
  <c r="K6" i="3"/>
  <c r="L4" i="3" s="1"/>
  <c r="L14" i="3" s="1"/>
  <c r="L55" i="3" l="1"/>
  <c r="L52" i="5"/>
  <c r="L53" i="4" l="1"/>
  <c r="L25" i="3"/>
  <c r="H28" i="3" l="1"/>
  <c r="L28" i="3" s="1"/>
  <c r="L22" i="5"/>
  <c r="H25" i="5" s="1"/>
  <c r="L25" i="5" s="1"/>
  <c r="L27" i="5" s="1"/>
  <c r="K49" i="5"/>
  <c r="L48" i="5" s="1"/>
  <c r="L56" i="5" s="1"/>
  <c r="K50" i="4"/>
  <c r="L49" i="4" s="1"/>
  <c r="L57" i="4" s="1"/>
  <c r="K15" i="4"/>
  <c r="K52" i="3"/>
  <c r="L51" i="3" l="1"/>
  <c r="L62" i="3" s="1"/>
  <c r="L24" i="4"/>
  <c r="H26" i="4" s="1"/>
  <c r="L26" i="4" s="1"/>
  <c r="L17" i="4"/>
  <c r="L23" i="4" s="1"/>
  <c r="L37" i="5"/>
  <c r="L42" i="5" s="1"/>
  <c r="L45" i="5" s="1"/>
  <c r="L28" i="4" l="1"/>
  <c r="L38" i="4" s="1"/>
  <c r="L43" i="4" s="1"/>
  <c r="L46" i="4" s="1"/>
  <c r="L30" i="3"/>
  <c r="L40" i="3" s="1"/>
  <c r="L45" i="3" s="1"/>
  <c r="L48" i="3" s="1"/>
  <c r="K60" i="1" l="1"/>
  <c r="K59" i="1"/>
  <c r="K58" i="1"/>
  <c r="K57" i="1"/>
  <c r="H45" i="1"/>
  <c r="L45" i="1" s="1"/>
  <c r="H43" i="1"/>
  <c r="L43" i="1" s="1"/>
  <c r="L44" i="1" s="1"/>
  <c r="H28" i="1"/>
  <c r="L28" i="1" s="1"/>
  <c r="L12" i="1"/>
  <c r="K6" i="1"/>
  <c r="L4" i="1" s="1"/>
  <c r="L56" i="1" l="1"/>
  <c r="L14" i="1"/>
  <c r="K18" i="1" s="1"/>
  <c r="L20" i="1" s="1"/>
  <c r="K53" i="1" l="1"/>
  <c r="L52" i="1" s="1"/>
  <c r="L63" i="1" s="1"/>
  <c r="L26" i="1"/>
  <c r="L27" i="1"/>
  <c r="H29" i="1" s="1"/>
  <c r="L29" i="1" s="1"/>
  <c r="L31" i="1" l="1"/>
  <c r="L41" i="1" s="1"/>
  <c r="L46" i="1" s="1"/>
  <c r="L49" i="1" s="1"/>
</calcChain>
</file>

<file path=xl/sharedStrings.xml><?xml version="1.0" encoding="utf-8"?>
<sst xmlns="http://schemas.openxmlformats.org/spreadsheetml/2006/main" count="408" uniqueCount="117">
  <si>
    <r>
      <rPr>
        <b/>
        <i/>
        <sz val="22"/>
        <color theme="1"/>
        <rFont val="Calibri"/>
        <family val="2"/>
        <scheme val="minor"/>
      </rPr>
      <t>Standard 203(k) Refinance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Maximum Mortgage Worksheet</t>
    </r>
  </si>
  <si>
    <t>Step 1</t>
  </si>
  <si>
    <t>Establishing Financeable Repairs and Improvement Costs, Fees, and Reserves</t>
  </si>
  <si>
    <t>A.</t>
  </si>
  <si>
    <t>B.</t>
  </si>
  <si>
    <t>C.</t>
  </si>
  <si>
    <t>D.</t>
  </si>
  <si>
    <t>E.</t>
  </si>
  <si>
    <t>Establishing Value</t>
  </si>
  <si>
    <t>Step 2</t>
  </si>
  <si>
    <t>F.</t>
  </si>
  <si>
    <t>G.</t>
  </si>
  <si>
    <t>X</t>
  </si>
  <si>
    <r>
      <rPr>
        <b/>
        <sz val="11"/>
        <color theme="1"/>
        <rFont val="Calibri"/>
        <family val="2"/>
        <scheme val="minor"/>
      </rPr>
      <t>Financeable Repair and Improvement Costs and Fees Total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(Sum of A1 through A7)</t>
    </r>
  </si>
  <si>
    <t>2.   Inspection fees (for work performed during rehabilitation)</t>
  </si>
  <si>
    <t>3.   Title update fees</t>
  </si>
  <si>
    <t>4.   Permit fees</t>
  </si>
  <si>
    <t>5.   Architectural or engineering professional fees</t>
  </si>
  <si>
    <t>6.   203(k) Consultant fees</t>
  </si>
  <si>
    <t>7.   Feasibility study (when necessary)</t>
  </si>
  <si>
    <t>Financeable Contingency Reserves</t>
  </si>
  <si>
    <r>
      <t xml:space="preserve">1.   Costs of construction, repairs and rehabilitation </t>
    </r>
    <r>
      <rPr>
        <i/>
        <sz val="11"/>
        <color rgb="FFFF0000"/>
        <rFont val="Calibri"/>
        <family val="2"/>
        <scheme val="minor"/>
      </rPr>
      <t>(minimum repair $5,000)</t>
    </r>
  </si>
  <si>
    <t>Existing Debt on Property Being Refinanced</t>
  </si>
  <si>
    <r>
      <rPr>
        <b/>
        <sz val="11"/>
        <color theme="1"/>
        <rFont val="Calibri"/>
        <family val="2"/>
        <scheme val="minor"/>
      </rPr>
      <t>Fees Associated with New Loan</t>
    </r>
    <r>
      <rPr>
        <b/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(Closing Costs &amp; Pre-paids)</t>
    </r>
  </si>
  <si>
    <t>Sum of 2A + 2B + 2C</t>
  </si>
  <si>
    <r>
      <rPr>
        <b/>
        <sz val="11"/>
        <color theme="1"/>
        <rFont val="Calibri"/>
        <family val="2"/>
        <scheme val="minor"/>
      </rPr>
      <t>As-Is Property Value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As-Is Appraisal required </t>
    </r>
    <r>
      <rPr>
        <i/>
        <sz val="11"/>
        <color theme="1"/>
        <rFont val="Calibri"/>
        <family val="2"/>
        <scheme val="minor"/>
      </rPr>
      <t>for properties acquired &lt;12 mos. before case # assignment date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(except gift/inheritence), OR if Step 2A + 2B &gt; Step 2G</t>
    </r>
  </si>
  <si>
    <r>
      <rPr>
        <b/>
        <sz val="11"/>
        <color theme="1"/>
        <rFont val="Calibri"/>
        <family val="2"/>
        <scheme val="minor"/>
      </rPr>
      <t>After Improved Value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(Appraisal Subject to Repairs and Improvement)</t>
    </r>
  </si>
  <si>
    <t>Step 3</t>
  </si>
  <si>
    <t>Calculating Maximum Mortgage Amount</t>
  </si>
  <si>
    <r>
      <t xml:space="preserve">Step 2D Total </t>
    </r>
    <r>
      <rPr>
        <i/>
        <sz val="11"/>
        <color rgb="FFFF0000"/>
        <rFont val="Calibri"/>
        <family val="2"/>
        <scheme val="minor"/>
      </rPr>
      <t>(Sum of 2A + 2B + 2C)</t>
    </r>
  </si>
  <si>
    <r>
      <t xml:space="preserve">Sum of Steps 2F + 2B </t>
    </r>
    <r>
      <rPr>
        <i/>
        <sz val="11"/>
        <color rgb="FFFF0000"/>
        <rFont val="Calibri"/>
        <family val="2"/>
        <scheme val="minor"/>
      </rPr>
      <t>(Adjusted As-Is Value + Total Rehab Cost)</t>
    </r>
  </si>
  <si>
    <r>
      <t xml:space="preserve">Step 2G </t>
    </r>
    <r>
      <rPr>
        <i/>
        <sz val="11"/>
        <color rgb="FFFF0000"/>
        <rFont val="Calibri"/>
        <family val="2"/>
        <scheme val="minor"/>
      </rPr>
      <t>(After-Improved Value)</t>
    </r>
    <r>
      <rPr>
        <b/>
        <sz val="11"/>
        <color theme="1"/>
        <rFont val="Calibri"/>
        <family val="2"/>
        <scheme val="minor"/>
      </rPr>
      <t xml:space="preserve"> X 110% (100% if Condo)</t>
    </r>
  </si>
  <si>
    <t>Lesser of (Step 2B or 3C) X LTV Factor from Step 3G</t>
  </si>
  <si>
    <t>Nationwide Mortgage Limit</t>
  </si>
  <si>
    <t>Lesser of (3A, 3D, or 3E) = Initial Base Mortgage Amount</t>
  </si>
  <si>
    <t>Determining Loan-To-Value (LTV) Factor for Maximum Mortgage Eligibility</t>
  </si>
  <si>
    <t>Basis</t>
  </si>
  <si>
    <t>Criteria</t>
  </si>
  <si>
    <t>At or above 580</t>
  </si>
  <si>
    <t>Between 500 and 579</t>
  </si>
  <si>
    <t>With HOC Approval</t>
  </si>
  <si>
    <t>Manual Underwriting required</t>
  </si>
  <si>
    <t>Secondary Residences</t>
  </si>
  <si>
    <t>No Credit Score</t>
  </si>
  <si>
    <t>Minimum Decision Credit Score</t>
  </si>
  <si>
    <t>Maximum LTV Factor</t>
  </si>
  <si>
    <t>Step 4</t>
  </si>
  <si>
    <r>
      <t xml:space="preserve">Additions to Initial Base Mortgage Amount for EEM and/or Solar/Wind Energy
</t>
    </r>
    <r>
      <rPr>
        <b/>
        <sz val="12"/>
        <color theme="0"/>
        <rFont val="Calibri"/>
        <family val="2"/>
        <scheme val="minor"/>
      </rPr>
      <t xml:space="preserve">Note: </t>
    </r>
    <r>
      <rPr>
        <sz val="12"/>
        <color theme="0"/>
        <rFont val="Calibri"/>
        <family val="2"/>
        <scheme val="minor"/>
      </rPr>
      <t>If no EEM or Solar/Wind additions, then Initial Base Mortgage Amount (3F) = Final Base Mortgage Amount (4G)</t>
    </r>
  </si>
  <si>
    <t>Energy Efficient Mortgage (EEM) Improvement Amount</t>
  </si>
  <si>
    <r>
      <rPr>
        <b/>
        <sz val="11"/>
        <color theme="1"/>
        <rFont val="Calibri"/>
        <family val="2"/>
        <scheme val="minor"/>
      </rPr>
      <t>Step 3F + Step 4A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Initial Base Mortgage Amount + EEM Improvement Amount</t>
    </r>
  </si>
  <si>
    <t>Solar/Wind Energy System Actual Cost</t>
  </si>
  <si>
    <r>
      <t xml:space="preserve">Step 2G X 20% </t>
    </r>
    <r>
      <rPr>
        <i/>
        <sz val="11"/>
        <color rgb="FFFF0000"/>
        <rFont val="Calibri"/>
        <family val="2"/>
        <scheme val="minor"/>
      </rPr>
      <t>(After-Improved Value X 20%)</t>
    </r>
  </si>
  <si>
    <t>Lesser of (Step 4C or 4D) = Maximum Financeable Solar/Wind Energy Amount</t>
  </si>
  <si>
    <r>
      <rPr>
        <b/>
        <sz val="11"/>
        <color theme="1"/>
        <rFont val="Calibri"/>
        <family val="2"/>
        <scheme val="minor"/>
      </rPr>
      <t>Step 3E X 120%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(Nationwide Mortgage Limit X 120%)</t>
    </r>
  </si>
  <si>
    <t>Final Base Mortgage Amount = Lesser of (Sum of Step 4B + 4E) or Step 4F</t>
  </si>
  <si>
    <t>Step 5</t>
  </si>
  <si>
    <t>Calculating the LTV for Application of Annual MIP</t>
  </si>
  <si>
    <r>
      <t>MIP LTV = 4G divided by 2G</t>
    </r>
    <r>
      <rPr>
        <b/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(Final Base Mortgage Amount divided by After Improved Value)</t>
    </r>
  </si>
  <si>
    <t>Establishing the Rehabilitation Escrow Account</t>
  </si>
  <si>
    <t>Step 6</t>
  </si>
  <si>
    <t>1.   Prepaid 203(k) Consultant Fees</t>
  </si>
  <si>
    <r>
      <rPr>
        <b/>
        <sz val="11"/>
        <color theme="1"/>
        <rFont val="Calibri"/>
        <family val="2"/>
        <scheme val="minor"/>
      </rPr>
      <t>Rehabilitation Escrow Account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(Sum of A1 through A3)</t>
    </r>
  </si>
  <si>
    <t>2.   Cost of EEM, weatherization, or solar energy systems</t>
  </si>
  <si>
    <r>
      <t xml:space="preserve">3.   Borrower's Own Funds for Contingency Reserves </t>
    </r>
    <r>
      <rPr>
        <i/>
        <sz val="11"/>
        <color theme="1"/>
        <rFont val="Calibri"/>
        <family val="2"/>
        <scheme val="minor"/>
      </rPr>
      <t>(if not financed in Step 6:A1)</t>
    </r>
  </si>
  <si>
    <t>1.   203(k) Consultant Fees</t>
  </si>
  <si>
    <t>2.   Architectural or Engineering Fees</t>
  </si>
  <si>
    <t>3.   Permit Fees</t>
  </si>
  <si>
    <t>Rehabilitation Escrow Account for future draws = 6A minus 6B</t>
  </si>
  <si>
    <t>Maximum Mortgage Worksheet</t>
  </si>
  <si>
    <t>Page 1 of 1</t>
  </si>
  <si>
    <r>
      <rPr>
        <b/>
        <i/>
        <sz val="22"/>
        <color theme="1"/>
        <rFont val="Calibri"/>
        <family val="2"/>
        <scheme val="minor"/>
      </rPr>
      <t>Standard 203(k) Purchase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Maximum Mortgage Worksheet</t>
    </r>
  </si>
  <si>
    <t>Purchase Price</t>
  </si>
  <si>
    <t>Inducement to Purchase</t>
  </si>
  <si>
    <t>Purchase Price Less Inducement to Purchase</t>
  </si>
  <si>
    <r>
      <rPr>
        <b/>
        <sz val="11"/>
        <color theme="1"/>
        <rFont val="Calibri"/>
        <family val="2"/>
        <scheme val="minor"/>
      </rPr>
      <t>As-Is Property Value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>As-Is Appraisal may be required to comply with property flipping guidelines</t>
    </r>
  </si>
  <si>
    <r>
      <rPr>
        <b/>
        <sz val="11"/>
        <color theme="1"/>
        <rFont val="Calibri"/>
        <family val="2"/>
        <scheme val="minor"/>
      </rPr>
      <t>Adjusted As-Is Value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If As-Is appraisal obtained, then the As-Is property value (Step 2E) = Adjusted As-Is Value </t>
    </r>
    <r>
      <rPr>
        <b/>
        <i/>
        <sz val="11"/>
        <color theme="1"/>
        <rFont val="Calibri"/>
        <family val="2"/>
        <scheme val="minor"/>
      </rPr>
      <t>-- OR --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If As-Is appraisal </t>
    </r>
    <r>
      <rPr>
        <b/>
        <i/>
        <u/>
        <sz val="11"/>
        <color theme="1"/>
        <rFont val="Calibri"/>
        <family val="2"/>
        <scheme val="minor"/>
      </rPr>
      <t>is NOT</t>
    </r>
    <r>
      <rPr>
        <i/>
        <sz val="11"/>
        <color theme="1"/>
        <rFont val="Calibri"/>
        <family val="2"/>
        <scheme val="minor"/>
      </rPr>
      <t xml:space="preserve"> obtained, then Step 2A + 2C = Adjusted As-Is Value</t>
    </r>
  </si>
  <si>
    <r>
      <t xml:space="preserve">Step 2F </t>
    </r>
    <r>
      <rPr>
        <i/>
        <sz val="11"/>
        <color rgb="FFFF0000"/>
        <rFont val="Calibri"/>
        <family val="2"/>
        <scheme val="minor"/>
      </rPr>
      <t>(After-Improved Value)</t>
    </r>
    <r>
      <rPr>
        <b/>
        <sz val="11"/>
        <color theme="1"/>
        <rFont val="Calibri"/>
        <family val="2"/>
        <scheme val="minor"/>
      </rPr>
      <t xml:space="preserve"> X 110% (100% if Condo)</t>
    </r>
  </si>
  <si>
    <t>Lesser of (Step 3A or 3B) X LTV Factor from Step 3G</t>
  </si>
  <si>
    <t>Less Lead Based Paint Credit</t>
  </si>
  <si>
    <r>
      <rPr>
        <b/>
        <sz val="11"/>
        <color theme="1"/>
        <rFont val="Calibri"/>
        <family val="2"/>
        <scheme val="minor"/>
      </rPr>
      <t>Adjusted As-Is Value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If As-Is appraisal obtained, then the As-Is property value (Step 2D) = Adjusted As-Is Value </t>
    </r>
    <r>
      <rPr>
        <b/>
        <i/>
        <sz val="11"/>
        <color theme="1"/>
        <rFont val="Calibri"/>
        <family val="2"/>
        <scheme val="minor"/>
      </rPr>
      <t>-- OR --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If As-Is appraisal </t>
    </r>
    <r>
      <rPr>
        <b/>
        <i/>
        <u/>
        <sz val="11"/>
        <color theme="1"/>
        <rFont val="Calibri"/>
        <family val="2"/>
        <scheme val="minor"/>
      </rPr>
      <t>is NOT</t>
    </r>
    <r>
      <rPr>
        <i/>
        <sz val="11"/>
        <color theme="1"/>
        <rFont val="Calibri"/>
        <family val="2"/>
        <scheme val="minor"/>
      </rPr>
      <t xml:space="preserve"> obtained, then Step 2C = Adjusted As-Is Value</t>
    </r>
  </si>
  <si>
    <r>
      <t xml:space="preserve">Step 2F X 20% </t>
    </r>
    <r>
      <rPr>
        <i/>
        <sz val="11"/>
        <color rgb="FFFF0000"/>
        <rFont val="Calibri"/>
        <family val="2"/>
        <scheme val="minor"/>
      </rPr>
      <t>(After-Improved Value X 20%)</t>
    </r>
  </si>
  <si>
    <t>2.   Prepaid Architectural or Engineering Fees</t>
  </si>
  <si>
    <r>
      <rPr>
        <b/>
        <i/>
        <sz val="22"/>
        <color theme="1"/>
        <rFont val="Calibri"/>
        <family val="2"/>
        <scheme val="minor"/>
      </rPr>
      <t>Limited 203(k) Refinance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Maximum Mortgage Worksheet</t>
    </r>
  </si>
  <si>
    <r>
      <rPr>
        <b/>
        <i/>
        <sz val="22"/>
        <color theme="1"/>
        <rFont val="Calibri"/>
        <family val="2"/>
        <scheme val="minor"/>
      </rPr>
      <t>Limited 203(k) Purchase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Maximum Mortgage Worksheet</t>
    </r>
  </si>
  <si>
    <r>
      <rPr>
        <b/>
        <sz val="11"/>
        <color theme="1"/>
        <rFont val="Calibri"/>
        <family val="2"/>
        <scheme val="minor"/>
      </rPr>
      <t>Financeable Repair and Improvement Costs and Fees Total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(Sum of A1 through A4)</t>
    </r>
  </si>
  <si>
    <t>1.   Costs of construction, repairs and rehabilitation</t>
  </si>
  <si>
    <r>
      <rPr>
        <b/>
        <sz val="11"/>
        <color theme="1"/>
        <rFont val="Calibri"/>
        <family val="2"/>
        <scheme val="minor"/>
      </rPr>
      <t>Total Rehabilitation Costs, Fees and Reserves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(Sum of 1A, 1B, &amp; 1C)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NOT TO EXCEED $35,000</t>
    </r>
  </si>
  <si>
    <r>
      <rPr>
        <b/>
        <sz val="11"/>
        <color theme="1"/>
        <rFont val="Calibri"/>
        <family val="2"/>
        <scheme val="minor"/>
      </rPr>
      <t>After Improved Value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(Appraisal Subject to Repairs and Improvement)</t>
    </r>
  </si>
  <si>
    <r>
      <rPr>
        <b/>
        <sz val="11"/>
        <color theme="1"/>
        <rFont val="Calibri"/>
        <family val="2"/>
        <scheme val="minor"/>
      </rPr>
      <t>Adjusted As-Is Value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If As-Is appraisal obtained, then the As-Is property value (Step 2D) = Adjusted As-Is Value </t>
    </r>
    <r>
      <rPr>
        <b/>
        <i/>
        <sz val="11"/>
        <color rgb="FFFF0000"/>
        <rFont val="Calibri"/>
        <family val="2"/>
        <scheme val="minor"/>
      </rPr>
      <t>-- OR --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If As-Is appraisal </t>
    </r>
    <r>
      <rPr>
        <b/>
        <i/>
        <u/>
        <sz val="11"/>
        <color rgb="FFFF0000"/>
        <rFont val="Calibri"/>
        <family val="2"/>
        <scheme val="minor"/>
      </rPr>
      <t>is NOT</t>
    </r>
    <r>
      <rPr>
        <i/>
        <sz val="11"/>
        <color rgb="FFFF0000"/>
        <rFont val="Calibri"/>
        <family val="2"/>
        <scheme val="minor"/>
      </rPr>
      <t xml:space="preserve"> obtained, then Step 2C = Adjusted As-Is Value</t>
    </r>
  </si>
  <si>
    <r>
      <t>MIP LTV = Step 4G divided by 2F</t>
    </r>
    <r>
      <rPr>
        <b/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(Final Base Mortgage Amount divided by After Improved Value)</t>
    </r>
  </si>
  <si>
    <r>
      <t xml:space="preserve">1.   Repair and Improvement Costs, Fees &amp; Reserves </t>
    </r>
    <r>
      <rPr>
        <i/>
        <sz val="11"/>
        <color theme="1"/>
        <rFont val="Calibri"/>
        <family val="2"/>
        <scheme val="minor"/>
      </rPr>
      <t>(Step 1D)</t>
    </r>
  </si>
  <si>
    <t>1.   Permit Fees</t>
  </si>
  <si>
    <t xml:space="preserve">1.   Costs of construction, repairs and rehabilitation </t>
  </si>
  <si>
    <r>
      <rPr>
        <b/>
        <sz val="11"/>
        <color theme="1"/>
        <rFont val="Calibri"/>
        <family val="2"/>
        <scheme val="minor"/>
      </rPr>
      <t xml:space="preserve">Total Rehabilitation Costs, Fees and Reserves </t>
    </r>
    <r>
      <rPr>
        <i/>
        <sz val="11"/>
        <color rgb="FFFF0000"/>
        <rFont val="Calibri"/>
        <family val="2"/>
        <scheme val="minor"/>
      </rPr>
      <t>(Step 1D)</t>
    </r>
  </si>
  <si>
    <t>Lesser of (Step 3B or 3C) X LTV Factor from Step 3G</t>
  </si>
  <si>
    <r>
      <rPr>
        <b/>
        <sz val="11"/>
        <color theme="1"/>
        <rFont val="Calibri"/>
        <family val="2"/>
        <scheme val="minor"/>
      </rPr>
      <t>Total Rehabilitation Costs, Fees and Reserves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(Sum of 1A, 1B &amp; 1C) </t>
    </r>
    <r>
      <rPr>
        <b/>
        <i/>
        <sz val="11"/>
        <color rgb="FFFF0000"/>
        <rFont val="Calibri"/>
        <family val="2"/>
        <scheme val="minor"/>
      </rPr>
      <t>NOT TO EXCEED $35,000</t>
    </r>
  </si>
  <si>
    <t>Discount Points on 1A (Applied to sum of 1A + 1B)</t>
  </si>
  <si>
    <t>Discount Points on 1A</t>
  </si>
  <si>
    <t>3.   Up to 50% of materials and labor costs for contractor deposit (when permitted per policy)</t>
  </si>
  <si>
    <r>
      <t xml:space="preserve">Step 2E + Step 1D </t>
    </r>
    <r>
      <rPr>
        <i/>
        <sz val="11"/>
        <color theme="1"/>
        <rFont val="Calibri"/>
        <family val="2"/>
        <scheme val="minor"/>
      </rPr>
      <t>(Adjusted As-Is Value + Step 1 Total)</t>
    </r>
  </si>
  <si>
    <r>
      <t xml:space="preserve">2.   Discount Points </t>
    </r>
    <r>
      <rPr>
        <i/>
        <sz val="11"/>
        <color theme="1"/>
        <rFont val="Calibri"/>
        <family val="2"/>
        <scheme val="minor"/>
      </rPr>
      <t>(Step 1C)</t>
    </r>
  </si>
  <si>
    <t>3.   Up to 50% of material costs for items ordered but not yet paid for (under contract for delivery)</t>
  </si>
  <si>
    <r>
      <rPr>
        <b/>
        <sz val="11"/>
        <color theme="1"/>
        <rFont val="Calibri"/>
        <family val="2"/>
        <scheme val="minor"/>
      </rPr>
      <t>Rehabilitation Escrow Account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(Sum of 6.A1 through 6.A3)</t>
    </r>
  </si>
  <si>
    <r>
      <t>5.   Material Costs for items ordered &amp; prepaid by Borrower and/or Contractor</t>
    </r>
    <r>
      <rPr>
        <i/>
        <sz val="11"/>
        <color theme="1"/>
        <rFont val="Calibri"/>
        <family val="2"/>
        <scheme val="minor"/>
      </rPr>
      <t xml:space="preserve"> (under contract for delivery)</t>
    </r>
  </si>
  <si>
    <t>6.   Up to 50% of materials not yet paid for by the Borrower and/or Contractor</t>
  </si>
  <si>
    <r>
      <t xml:space="preserve">3.   Borrower's Own Funds for Contingency Reserves </t>
    </r>
    <r>
      <rPr>
        <i/>
        <sz val="11"/>
        <color theme="1"/>
        <rFont val="Calibri"/>
        <family val="2"/>
        <scheme val="minor"/>
      </rPr>
      <t>(if not financed in Step 6.A1)</t>
    </r>
  </si>
  <si>
    <r>
      <t xml:space="preserve">5.   Material Costs for items ordered &amp; prepaid by Borrower and/or Contractor </t>
    </r>
    <r>
      <rPr>
        <i/>
        <sz val="11"/>
        <color theme="1"/>
        <rFont val="Calibri"/>
        <family val="2"/>
        <scheme val="minor"/>
      </rPr>
      <t>(under contract for delivery)</t>
    </r>
  </si>
  <si>
    <r>
      <t>Initial Draw at Closing Total</t>
    </r>
    <r>
      <rPr>
        <i/>
        <sz val="11"/>
        <color rgb="FFFF0000"/>
        <rFont val="Calibri"/>
        <family val="2"/>
        <scheme val="minor"/>
      </rPr>
      <t xml:space="preserve"> (Sum of 6.B1 through 6.B7)</t>
    </r>
  </si>
  <si>
    <r>
      <t xml:space="preserve">Initial Draw at Closing Total </t>
    </r>
    <r>
      <rPr>
        <i/>
        <sz val="11"/>
        <color rgb="FFFF0000"/>
        <rFont val="Calibri"/>
        <family val="2"/>
        <scheme val="minor"/>
      </rPr>
      <t>(Sum of 6.B1 through 6.B7)</t>
    </r>
  </si>
  <si>
    <r>
      <t xml:space="preserve">Initial Draw at Closing Total </t>
    </r>
    <r>
      <rPr>
        <i/>
        <sz val="11"/>
        <color rgb="FFFF0000"/>
        <rFont val="Calibri"/>
        <family val="2"/>
        <scheme val="minor"/>
      </rPr>
      <t>(Sum of B1 through B7)</t>
    </r>
  </si>
  <si>
    <r>
      <rPr>
        <b/>
        <sz val="11"/>
        <color theme="1"/>
        <rFont val="Calibri"/>
        <family val="2"/>
        <scheme val="minor"/>
      </rPr>
      <t>Total Rehabilitation Costs, Fees and Reserves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(Sum of 1A, 1B, 1C &amp; 1D)</t>
    </r>
  </si>
  <si>
    <r>
      <t xml:space="preserve">4.   Discount Points </t>
    </r>
    <r>
      <rPr>
        <i/>
        <sz val="11"/>
        <color theme="1"/>
        <rFont val="Calibri"/>
        <family val="2"/>
        <scheme val="minor"/>
      </rPr>
      <t>(Step 1D)</t>
    </r>
  </si>
  <si>
    <r>
      <t xml:space="preserve">Step 2E + Step 1E </t>
    </r>
    <r>
      <rPr>
        <i/>
        <sz val="11"/>
        <color rgb="FFFF0000"/>
        <rFont val="Calibri"/>
        <family val="2"/>
        <scheme val="minor"/>
      </rPr>
      <t>(Adjusted As-Is Value + Step 1 Total)</t>
    </r>
  </si>
  <si>
    <r>
      <t xml:space="preserve">1.   Repair and Improvement Costs, Fees &amp; Reserves </t>
    </r>
    <r>
      <rPr>
        <i/>
        <sz val="11"/>
        <color theme="1"/>
        <rFont val="Calibri"/>
        <family val="2"/>
        <scheme val="minor"/>
      </rPr>
      <t>(Step 1E)</t>
    </r>
  </si>
  <si>
    <r>
      <rPr>
        <b/>
        <sz val="11"/>
        <color theme="1"/>
        <rFont val="Calibri"/>
        <family val="2"/>
        <scheme val="minor"/>
      </rPr>
      <t xml:space="preserve">Total Rehabilitation Costs, Fees and Reserves </t>
    </r>
    <r>
      <rPr>
        <i/>
        <sz val="11"/>
        <color rgb="FFFF0000"/>
        <rFont val="Calibri"/>
        <family val="2"/>
        <scheme val="minor"/>
      </rPr>
      <t>(Step 1E)</t>
    </r>
  </si>
  <si>
    <r>
      <t xml:space="preserve">Discount Points on 1A </t>
    </r>
    <r>
      <rPr>
        <i/>
        <sz val="11"/>
        <color theme="1"/>
        <rFont val="Calibri"/>
        <family val="2"/>
        <scheme val="minor"/>
      </rPr>
      <t>(Applied to sum of 1A, 1B &amp; 1C)</t>
    </r>
  </si>
  <si>
    <t>June 2023 v.1.0 (KP)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</si>
</sst>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41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6" borderId="2" xfId="0" applyNumberFormat="1" applyFill="1" applyBorder="1" applyAlignment="1" applyProtection="1">
      <protection locked="0"/>
    </xf>
    <xf numFmtId="164" fontId="0" fillId="6" borderId="13" xfId="0" applyNumberFormat="1" applyFill="1" applyBorder="1" applyAlignment="1" applyProtection="1">
      <protection locked="0"/>
    </xf>
    <xf numFmtId="164" fontId="0" fillId="6" borderId="10" xfId="0" applyNumberFormat="1" applyFill="1" applyBorder="1" applyAlignment="1" applyProtection="1">
      <protection locked="0"/>
    </xf>
    <xf numFmtId="164" fontId="0" fillId="6" borderId="1" xfId="0" applyNumberFormat="1" applyFill="1" applyBorder="1" applyAlignment="1" applyProtection="1">
      <protection locked="0"/>
    </xf>
    <xf numFmtId="10" fontId="0" fillId="6" borderId="1" xfId="0" applyNumberFormat="1" applyFill="1" applyBorder="1" applyAlignment="1" applyProtection="1">
      <alignment horizontal="center"/>
      <protection locked="0"/>
    </xf>
    <xf numFmtId="9" fontId="0" fillId="6" borderId="1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right" vertical="center"/>
      <protection locked="0"/>
    </xf>
    <xf numFmtId="164" fontId="0" fillId="6" borderId="12" xfId="0" applyNumberFormat="1" applyFill="1" applyBorder="1" applyAlignment="1" applyProtection="1">
      <protection locked="0"/>
    </xf>
    <xf numFmtId="164" fontId="0" fillId="6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8" fontId="0" fillId="6" borderId="13" xfId="0" applyNumberFormat="1" applyFill="1" applyBorder="1" applyAlignment="1" applyProtection="1">
      <protection locked="0"/>
    </xf>
    <xf numFmtId="8" fontId="0" fillId="6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164" fontId="0" fillId="8" borderId="1" xfId="0" applyNumberFormat="1" applyFill="1" applyBorder="1" applyAlignment="1" applyProtection="1"/>
    <xf numFmtId="0" fontId="0" fillId="0" borderId="0" xfId="0" applyBorder="1" applyAlignment="1" applyProtection="1"/>
    <xf numFmtId="0" fontId="0" fillId="0" borderId="11" xfId="0" applyBorder="1" applyAlignment="1" applyProtection="1"/>
    <xf numFmtId="0" fontId="0" fillId="0" borderId="0" xfId="0" applyBorder="1" applyAlignment="1" applyProtection="1">
      <alignment horizontal="center"/>
    </xf>
    <xf numFmtId="8" fontId="0" fillId="0" borderId="13" xfId="0" applyNumberFormat="1" applyBorder="1" applyAlignment="1" applyProtection="1"/>
    <xf numFmtId="0" fontId="0" fillId="0" borderId="8" xfId="0" applyBorder="1" applyAlignment="1" applyProtection="1"/>
    <xf numFmtId="0" fontId="0" fillId="0" borderId="12" xfId="0" applyBorder="1" applyAlignment="1" applyProtection="1"/>
    <xf numFmtId="0" fontId="0" fillId="0" borderId="14" xfId="0" applyBorder="1" applyAlignment="1" applyProtection="1"/>
    <xf numFmtId="164" fontId="0" fillId="0" borderId="12" xfId="0" applyNumberFormat="1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0" fontId="0" fillId="0" borderId="3" xfId="0" applyBorder="1" applyAlignment="1" applyProtection="1"/>
    <xf numFmtId="164" fontId="0" fillId="0" borderId="10" xfId="0" applyNumberFormat="1" applyBorder="1" applyAlignment="1" applyProtection="1"/>
    <xf numFmtId="0" fontId="0" fillId="0" borderId="15" xfId="0" applyBorder="1" applyAlignment="1" applyProtection="1"/>
    <xf numFmtId="0" fontId="5" fillId="0" borderId="13" xfId="0" applyFont="1" applyBorder="1" applyAlignment="1" applyProtection="1">
      <alignment horizontal="left" indent="1"/>
    </xf>
    <xf numFmtId="0" fontId="5" fillId="0" borderId="14" xfId="0" applyFont="1" applyBorder="1" applyAlignment="1" applyProtection="1">
      <alignment horizontal="left" indent="1"/>
    </xf>
    <xf numFmtId="164" fontId="0" fillId="0" borderId="14" xfId="0" applyNumberFormat="1" applyFill="1" applyBorder="1" applyAlignment="1" applyProtection="1"/>
    <xf numFmtId="164" fontId="0" fillId="0" borderId="1" xfId="0" applyNumberFormat="1" applyBorder="1" applyAlignment="1" applyProtection="1"/>
    <xf numFmtId="8" fontId="0" fillId="0" borderId="0" xfId="0" applyNumberFormat="1" applyBorder="1" applyAlignment="1" applyProtection="1">
      <alignment horizontal="right"/>
    </xf>
    <xf numFmtId="0" fontId="0" fillId="0" borderId="10" xfId="0" applyBorder="1" applyAlignment="1" applyProtection="1"/>
    <xf numFmtId="164" fontId="0" fillId="0" borderId="14" xfId="0" applyNumberFormat="1" applyBorder="1" applyAlignment="1" applyProtection="1"/>
    <xf numFmtId="0" fontId="0" fillId="0" borderId="14" xfId="0" applyBorder="1" applyAlignment="1" applyProtection="1">
      <alignment horizontal="center"/>
    </xf>
    <xf numFmtId="164" fontId="0" fillId="9" borderId="1" xfId="0" applyNumberFormat="1" applyFill="1" applyBorder="1" applyAlignment="1" applyProtection="1"/>
    <xf numFmtId="0" fontId="0" fillId="0" borderId="4" xfId="0" applyBorder="1" applyAlignment="1" applyProtection="1"/>
    <xf numFmtId="0" fontId="5" fillId="0" borderId="5" xfId="0" applyFont="1" applyBorder="1" applyAlignment="1" applyProtection="1">
      <alignment horizontal="left" indent="1"/>
    </xf>
    <xf numFmtId="0" fontId="5" fillId="0" borderId="0" xfId="0" applyFont="1" applyBorder="1" applyAlignment="1" applyProtection="1"/>
    <xf numFmtId="0" fontId="0" fillId="0" borderId="6" xfId="0" applyBorder="1" applyAlignment="1" applyProtection="1"/>
    <xf numFmtId="0" fontId="0" fillId="0" borderId="5" xfId="0" applyFont="1" applyBorder="1" applyAlignment="1" applyProtection="1">
      <alignment horizontal="left" indent="1"/>
    </xf>
    <xf numFmtId="10" fontId="16" fillId="0" borderId="0" xfId="0" applyNumberFormat="1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 vertical="top" indent="1"/>
    </xf>
    <xf numFmtId="0" fontId="0" fillId="0" borderId="8" xfId="0" applyBorder="1" applyAlignment="1" applyProtection="1">
      <alignment horizontal="center" vertical="top"/>
    </xf>
    <xf numFmtId="0" fontId="0" fillId="0" borderId="8" xfId="0" applyBorder="1" applyAlignment="1" applyProtection="1">
      <alignment horizontal="left" vertical="top"/>
    </xf>
    <xf numFmtId="10" fontId="16" fillId="0" borderId="8" xfId="0" applyNumberFormat="1" applyFont="1" applyBorder="1" applyAlignment="1" applyProtection="1">
      <alignment horizontal="left" vertical="top"/>
    </xf>
    <xf numFmtId="0" fontId="0" fillId="0" borderId="9" xfId="0" applyBorder="1" applyAlignment="1" applyProtection="1"/>
    <xf numFmtId="0" fontId="0" fillId="0" borderId="0" xfId="0" applyFont="1" applyAlignment="1" applyProtection="1">
      <alignment horizontal="left" indent="1"/>
    </xf>
    <xf numFmtId="9" fontId="0" fillId="0" borderId="14" xfId="0" applyNumberForma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10" fontId="0" fillId="0" borderId="1" xfId="0" applyNumberFormat="1" applyBorder="1" applyAlignment="1" applyProtection="1"/>
    <xf numFmtId="0" fontId="0" fillId="0" borderId="5" xfId="0" applyBorder="1" applyAlignment="1" applyProtection="1"/>
    <xf numFmtId="164" fontId="0" fillId="0" borderId="8" xfId="0" applyNumberFormat="1" applyBorder="1" applyAlignment="1" applyProtection="1"/>
    <xf numFmtId="0" fontId="0" fillId="0" borderId="7" xfId="0" applyBorder="1" applyAlignment="1" applyProtection="1"/>
    <xf numFmtId="164" fontId="0" fillId="0" borderId="11" xfId="0" applyNumberFormat="1" applyBorder="1" applyAlignment="1" applyProtection="1"/>
    <xf numFmtId="164" fontId="0" fillId="0" borderId="0" xfId="0" applyNumberFormat="1" applyAlignment="1" applyProtection="1"/>
    <xf numFmtId="164" fontId="0" fillId="0" borderId="0" xfId="0" applyNumberFormat="1" applyFill="1" applyBorder="1" applyAlignment="1" applyProtection="1"/>
    <xf numFmtId="164" fontId="0" fillId="0" borderId="3" xfId="0" applyNumberFormat="1" applyBorder="1" applyAlignment="1" applyProtection="1"/>
    <xf numFmtId="0" fontId="0" fillId="0" borderId="3" xfId="0" applyBorder="1" applyAlignment="1" applyProtection="1">
      <alignment horizontal="center"/>
    </xf>
    <xf numFmtId="164" fontId="0" fillId="0" borderId="12" xfId="0" applyNumberFormat="1" applyBorder="1" applyAlignment="1" applyProtection="1"/>
    <xf numFmtId="164" fontId="2" fillId="2" borderId="1" xfId="1" applyNumberFormat="1" applyBorder="1" applyAlignment="1" applyProtection="1"/>
    <xf numFmtId="164" fontId="3" fillId="3" borderId="10" xfId="2" applyNumberFormat="1" applyBorder="1" applyAlignment="1" applyProtection="1">
      <alignment horizontal="right" vertical="center"/>
      <protection locked="0"/>
    </xf>
    <xf numFmtId="164" fontId="1" fillId="8" borderId="1" xfId="1" applyNumberFormat="1" applyFont="1" applyFill="1" applyBorder="1" applyAlignment="1" applyProtection="1"/>
    <xf numFmtId="164" fontId="1" fillId="6" borderId="10" xfId="2" applyNumberFormat="1" applyFont="1" applyFill="1" applyBorder="1" applyAlignment="1" applyProtection="1">
      <alignment horizontal="right" vertical="center"/>
      <protection locked="0"/>
    </xf>
    <xf numFmtId="9" fontId="0" fillId="6" borderId="10" xfId="0" applyNumberFormat="1" applyFill="1" applyBorder="1" applyAlignment="1" applyProtection="1">
      <alignment horizontal="center"/>
      <protection locked="0"/>
    </xf>
    <xf numFmtId="10" fontId="0" fillId="6" borderId="12" xfId="0" applyNumberFormat="1" applyFill="1" applyBorder="1" applyAlignment="1" applyProtection="1">
      <alignment horizontal="center"/>
      <protection locked="0"/>
    </xf>
    <xf numFmtId="8" fontId="0" fillId="0" borderId="13" xfId="0" applyNumberFormat="1" applyBorder="1" applyAlignment="1" applyProtection="1">
      <alignment horizontal="right"/>
    </xf>
    <xf numFmtId="0" fontId="9" fillId="11" borderId="1" xfId="0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horizontal="left" indent="1"/>
    </xf>
    <xf numFmtId="0" fontId="5" fillId="0" borderId="14" xfId="0" applyFont="1" applyBorder="1" applyAlignment="1" applyProtection="1">
      <alignment horizontal="left" indent="1"/>
    </xf>
    <xf numFmtId="0" fontId="5" fillId="0" borderId="15" xfId="0" applyFont="1" applyBorder="1" applyAlignment="1" applyProtection="1">
      <alignment horizontal="left" indent="1"/>
    </xf>
    <xf numFmtId="0" fontId="0" fillId="4" borderId="1" xfId="0" applyFill="1" applyBorder="1" applyAlignment="1" applyProtection="1">
      <alignment horizontal="right" vertical="center" wrapText="1" indent="1"/>
    </xf>
    <xf numFmtId="0" fontId="0" fillId="4" borderId="1" xfId="0" applyFill="1" applyBorder="1" applyAlignment="1" applyProtection="1">
      <alignment horizontal="right" vertical="center" indent="1"/>
    </xf>
    <xf numFmtId="0" fontId="12" fillId="10" borderId="8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9" fillId="11" borderId="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indent="1"/>
    </xf>
    <xf numFmtId="0" fontId="0" fillId="0" borderId="3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13" xfId="0" applyBorder="1" applyAlignment="1" applyProtection="1">
      <alignment horizontal="left" indent="1"/>
    </xf>
    <xf numFmtId="0" fontId="0" fillId="0" borderId="14" xfId="0" applyBorder="1" applyAlignment="1" applyProtection="1">
      <alignment horizontal="left" indent="1"/>
    </xf>
    <xf numFmtId="0" fontId="0" fillId="0" borderId="15" xfId="0" applyBorder="1" applyAlignment="1" applyProtection="1">
      <alignment horizontal="left" indent="1"/>
    </xf>
    <xf numFmtId="0" fontId="5" fillId="0" borderId="2" xfId="0" applyFont="1" applyBorder="1" applyAlignment="1" applyProtection="1">
      <alignment horizontal="left" indent="1"/>
    </xf>
    <xf numFmtId="0" fontId="5" fillId="0" borderId="3" xfId="0" applyFont="1" applyBorder="1" applyAlignment="1" applyProtection="1">
      <alignment horizontal="left" indent="1"/>
    </xf>
    <xf numFmtId="0" fontId="0" fillId="0" borderId="7" xfId="0" applyBorder="1" applyAlignment="1" applyProtection="1">
      <alignment horizontal="left" indent="1"/>
    </xf>
    <xf numFmtId="0" fontId="0" fillId="0" borderId="8" xfId="0" applyBorder="1" applyAlignment="1" applyProtection="1">
      <alignment horizontal="left" indent="1"/>
    </xf>
    <xf numFmtId="0" fontId="12" fillId="10" borderId="0" xfId="0" applyFont="1" applyFill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 wrapText="1" indent="1"/>
    </xf>
    <xf numFmtId="0" fontId="0" fillId="0" borderId="10" xfId="0" applyBorder="1" applyAlignment="1" applyProtection="1">
      <alignment horizontal="left" vertical="center" indent="1"/>
    </xf>
    <xf numFmtId="0" fontId="0" fillId="0" borderId="1" xfId="0" applyBorder="1" applyAlignment="1" applyProtection="1">
      <alignment horizontal="left" vertical="center" wrapText="1" indent="1"/>
    </xf>
    <xf numFmtId="0" fontId="0" fillId="0" borderId="1" xfId="0" applyBorder="1" applyAlignment="1" applyProtection="1">
      <alignment horizontal="left" vertical="center" indent="1"/>
    </xf>
    <xf numFmtId="0" fontId="0" fillId="0" borderId="13" xfId="0" applyBorder="1" applyAlignment="1" applyProtection="1">
      <alignment horizontal="left" vertical="center" indent="1"/>
    </xf>
    <xf numFmtId="0" fontId="5" fillId="0" borderId="7" xfId="0" applyFont="1" applyBorder="1" applyAlignment="1" applyProtection="1">
      <alignment horizontal="left" indent="1"/>
    </xf>
    <xf numFmtId="0" fontId="5" fillId="0" borderId="8" xfId="0" applyFont="1" applyBorder="1" applyAlignment="1" applyProtection="1">
      <alignment horizontal="left" indent="1"/>
    </xf>
    <xf numFmtId="0" fontId="9" fillId="11" borderId="2" xfId="0" applyFont="1" applyFill="1" applyBorder="1" applyAlignment="1" applyProtection="1">
      <alignment horizontal="center" vertical="center"/>
    </xf>
    <xf numFmtId="0" fontId="9" fillId="11" borderId="3" xfId="0" applyFont="1" applyFill="1" applyBorder="1" applyAlignment="1" applyProtection="1">
      <alignment horizontal="center" vertical="center"/>
    </xf>
    <xf numFmtId="0" fontId="9" fillId="11" borderId="4" xfId="0" applyFont="1" applyFill="1" applyBorder="1" applyAlignment="1" applyProtection="1">
      <alignment horizontal="center" vertical="center"/>
    </xf>
    <xf numFmtId="0" fontId="9" fillId="11" borderId="5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9" fillId="11" borderId="6" xfId="0" applyFont="1" applyFill="1" applyBorder="1" applyAlignment="1" applyProtection="1">
      <alignment horizontal="center" vertical="center"/>
    </xf>
    <xf numFmtId="0" fontId="9" fillId="11" borderId="7" xfId="0" applyFont="1" applyFill="1" applyBorder="1" applyAlignment="1" applyProtection="1">
      <alignment horizontal="center" vertical="center"/>
    </xf>
    <xf numFmtId="0" fontId="9" fillId="11" borderId="8" xfId="0" applyFont="1" applyFill="1" applyBorder="1" applyAlignment="1" applyProtection="1">
      <alignment horizontal="center" vertical="center"/>
    </xf>
    <xf numFmtId="0" fontId="9" fillId="11" borderId="9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left" vertical="center" wrapText="1" indent="1"/>
    </xf>
    <xf numFmtId="0" fontId="0" fillId="0" borderId="14" xfId="0" applyBorder="1" applyAlignment="1" applyProtection="1">
      <alignment horizontal="left" vertical="center" wrapText="1" indent="1"/>
    </xf>
    <xf numFmtId="0" fontId="10" fillId="10" borderId="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/>
    </xf>
    <xf numFmtId="0" fontId="0" fillId="0" borderId="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 indent="14"/>
    </xf>
    <xf numFmtId="0" fontId="0" fillId="0" borderId="0" xfId="0" applyBorder="1" applyAlignment="1" applyProtection="1">
      <alignment horizontal="left" vertical="center" indent="14"/>
    </xf>
    <xf numFmtId="0" fontId="0" fillId="0" borderId="3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5" fillId="0" borderId="4" xfId="0" applyFont="1" applyBorder="1" applyAlignment="1" applyProtection="1">
      <alignment horizontal="left" indent="1"/>
    </xf>
    <xf numFmtId="0" fontId="9" fillId="11" borderId="13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wrapText="1" indent="1"/>
    </xf>
    <xf numFmtId="0" fontId="0" fillId="0" borderId="10" xfId="0" applyBorder="1" applyAlignment="1" applyProtection="1">
      <alignment horizontal="left" indent="1"/>
    </xf>
    <xf numFmtId="0" fontId="0" fillId="0" borderId="1" xfId="0" applyBorder="1" applyAlignment="1" applyProtection="1">
      <alignment horizontal="left" wrapText="1" indent="1"/>
    </xf>
    <xf numFmtId="0" fontId="0" fillId="0" borderId="1" xfId="0" applyBorder="1" applyAlignment="1" applyProtection="1">
      <alignment horizontal="left" indent="1"/>
    </xf>
    <xf numFmtId="0" fontId="9" fillId="7" borderId="1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9" fillId="7" borderId="2" xfId="0" applyFont="1" applyFill="1" applyBorder="1" applyAlignment="1" applyProtection="1">
      <alignment horizontal="center" vertical="center"/>
    </xf>
    <xf numFmtId="0" fontId="9" fillId="7" borderId="3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</xf>
    <xf numFmtId="0" fontId="9" fillId="7" borderId="5" xfId="0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</xf>
    <xf numFmtId="0" fontId="9" fillId="7" borderId="7" xfId="0" applyFont="1" applyFill="1" applyBorder="1" applyAlignment="1" applyProtection="1">
      <alignment horizontal="center" vertical="center"/>
    </xf>
    <xf numFmtId="0" fontId="9" fillId="7" borderId="8" xfId="0" applyFont="1" applyFill="1" applyBorder="1" applyAlignment="1" applyProtection="1">
      <alignment horizontal="center" vertical="center"/>
    </xf>
    <xf numFmtId="0" fontId="9" fillId="7" borderId="9" xfId="0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4</xdr:col>
      <xdr:colOff>443411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E2CBA2-33C8-4F71-A8A2-4166F3AF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824536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4</xdr:col>
      <xdr:colOff>443411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E9F94-E606-4994-915E-560DAF5B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824536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4</xdr:col>
      <xdr:colOff>443411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7A840-7520-4E1E-96A6-AEBA3C4A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824536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4</xdr:col>
      <xdr:colOff>443411</xdr:colOff>
      <xdr:row>0</xdr:row>
      <xdr:rowOff>676275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8BCEF8-CA99-46EF-8240-CDA77FF4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824536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158A-55F7-4755-9A85-4924CC08ED7B}">
  <sheetPr>
    <tabColor rgb="FF002060"/>
    <pageSetUpPr fitToPage="1"/>
  </sheetPr>
  <dimension ref="A1:L58"/>
  <sheetViews>
    <sheetView showGridLines="0" tabSelected="1" zoomScale="115" zoomScaleNormal="115" zoomScalePageLayoutView="40" workbookViewId="0">
      <selection activeCell="K5" sqref="K5"/>
    </sheetView>
  </sheetViews>
  <sheetFormatPr defaultRowHeight="15" x14ac:dyDescent="0.25"/>
  <cols>
    <col min="1" max="1" width="10.42578125" style="15" customWidth="1"/>
    <col min="2" max="2" width="3" style="15" customWidth="1"/>
    <col min="3" max="3" width="1.140625" style="15" customWidth="1"/>
    <col min="4" max="4" width="7.42578125" style="15" customWidth="1"/>
    <col min="5" max="5" width="29" style="15" customWidth="1"/>
    <col min="6" max="6" width="32.5703125" style="15" customWidth="1"/>
    <col min="7" max="7" width="14.7109375" style="15" customWidth="1"/>
    <col min="8" max="8" width="12.28515625" style="15" customWidth="1"/>
    <col min="9" max="9" width="5.7109375" style="15" customWidth="1"/>
    <col min="10" max="11" width="15.7109375" style="15" customWidth="1"/>
    <col min="12" max="12" width="16" style="15" customWidth="1"/>
    <col min="13" max="16384" width="9.140625" style="15"/>
  </cols>
  <sheetData>
    <row r="1" spans="1:12" ht="59.25" customHeight="1" x14ac:dyDescent="0.25">
      <c r="A1" s="73" t="s">
        <v>83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30" customHeight="1" x14ac:dyDescent="0.25">
      <c r="A3" s="75" t="s">
        <v>1</v>
      </c>
      <c r="B3" s="75"/>
      <c r="C3" s="75"/>
      <c r="D3" s="76" t="s">
        <v>2</v>
      </c>
      <c r="E3" s="76"/>
      <c r="F3" s="76"/>
      <c r="G3" s="76"/>
      <c r="H3" s="76"/>
      <c r="I3" s="76"/>
      <c r="J3" s="76"/>
      <c r="K3" s="76"/>
      <c r="L3" s="76"/>
    </row>
    <row r="4" spans="1:12" ht="15" customHeight="1" x14ac:dyDescent="0.25">
      <c r="A4" s="77" t="s">
        <v>3</v>
      </c>
      <c r="B4" s="77"/>
      <c r="C4" s="77"/>
      <c r="D4" s="78" t="s">
        <v>84</v>
      </c>
      <c r="E4" s="79"/>
      <c r="F4" s="79"/>
      <c r="G4" s="79"/>
      <c r="H4" s="79"/>
      <c r="I4" s="79"/>
      <c r="J4" s="79"/>
      <c r="K4" s="79"/>
      <c r="L4" s="16">
        <f>INT(SUM(K5:K8))</f>
        <v>110</v>
      </c>
    </row>
    <row r="5" spans="1:12" ht="18.75" customHeight="1" x14ac:dyDescent="0.25">
      <c r="A5" s="77"/>
      <c r="B5" s="77"/>
      <c r="C5" s="77"/>
      <c r="D5" s="17"/>
      <c r="E5" s="80" t="s">
        <v>85</v>
      </c>
      <c r="F5" s="80"/>
      <c r="G5" s="80"/>
      <c r="H5" s="17"/>
      <c r="I5" s="17"/>
      <c r="J5" s="17"/>
      <c r="K5" s="13"/>
      <c r="L5" s="18"/>
    </row>
    <row r="6" spans="1:12" ht="18.75" customHeight="1" x14ac:dyDescent="0.25">
      <c r="A6" s="77"/>
      <c r="B6" s="77"/>
      <c r="C6" s="77"/>
      <c r="D6" s="17"/>
      <c r="E6" s="80" t="s">
        <v>14</v>
      </c>
      <c r="F6" s="80"/>
      <c r="G6" s="81"/>
      <c r="H6" s="12"/>
      <c r="I6" s="19" t="s">
        <v>12</v>
      </c>
      <c r="J6" s="14">
        <v>0</v>
      </c>
      <c r="K6" s="20">
        <f>H6*J6</f>
        <v>0</v>
      </c>
      <c r="L6" s="18"/>
    </row>
    <row r="7" spans="1:12" ht="18.75" customHeight="1" x14ac:dyDescent="0.25">
      <c r="A7" s="77"/>
      <c r="B7" s="77"/>
      <c r="C7" s="77"/>
      <c r="D7" s="17"/>
      <c r="E7" s="80" t="s">
        <v>15</v>
      </c>
      <c r="F7" s="80"/>
      <c r="G7" s="80"/>
      <c r="H7" s="17"/>
      <c r="I7" s="17"/>
      <c r="J7" s="17"/>
      <c r="K7" s="20">
        <v>110</v>
      </c>
      <c r="L7" s="18"/>
    </row>
    <row r="8" spans="1:12" ht="18.75" customHeight="1" x14ac:dyDescent="0.25">
      <c r="A8" s="77"/>
      <c r="B8" s="77"/>
      <c r="C8" s="77"/>
      <c r="D8" s="17"/>
      <c r="E8" s="80" t="s">
        <v>16</v>
      </c>
      <c r="F8" s="80"/>
      <c r="G8" s="80"/>
      <c r="H8" s="17"/>
      <c r="I8" s="17"/>
      <c r="J8" s="17"/>
      <c r="K8" s="4"/>
      <c r="L8" s="18"/>
    </row>
    <row r="9" spans="1:12" ht="18.75" x14ac:dyDescent="0.3">
      <c r="A9" s="69" t="s">
        <v>4</v>
      </c>
      <c r="B9" s="69"/>
      <c r="C9" s="69"/>
      <c r="D9" s="70" t="s">
        <v>20</v>
      </c>
      <c r="E9" s="71"/>
      <c r="F9" s="71"/>
      <c r="G9" s="72"/>
      <c r="H9" s="8"/>
      <c r="I9" s="23"/>
      <c r="J9" s="23"/>
      <c r="K9" s="23"/>
      <c r="L9" s="25">
        <f>ROUNDDOWN(H9*K5,0)</f>
        <v>0</v>
      </c>
    </row>
    <row r="10" spans="1:12" ht="18.75" customHeight="1" x14ac:dyDescent="0.25">
      <c r="A10" s="77" t="s">
        <v>5</v>
      </c>
      <c r="B10" s="77"/>
      <c r="C10" s="77"/>
      <c r="D10" s="85" t="s">
        <v>96</v>
      </c>
      <c r="E10" s="86"/>
      <c r="F10" s="86"/>
      <c r="G10" s="86"/>
      <c r="H10" s="21"/>
      <c r="I10" s="21"/>
      <c r="J10" s="21"/>
      <c r="K10" s="6"/>
      <c r="L10" s="61">
        <f>K10</f>
        <v>0</v>
      </c>
    </row>
    <row r="11" spans="1:12" ht="18.75" x14ac:dyDescent="0.25">
      <c r="A11" s="77" t="s">
        <v>6</v>
      </c>
      <c r="B11" s="77"/>
      <c r="C11" s="77"/>
      <c r="D11" s="82" t="s">
        <v>86</v>
      </c>
      <c r="E11" s="83"/>
      <c r="F11" s="83"/>
      <c r="G11" s="83"/>
      <c r="H11" s="83"/>
      <c r="I11" s="83"/>
      <c r="J11" s="83"/>
      <c r="K11" s="84"/>
      <c r="L11" s="25">
        <f>INT(SUM(L4:L10))</f>
        <v>110</v>
      </c>
    </row>
    <row r="13" spans="1:12" ht="30" customHeight="1" x14ac:dyDescent="0.25">
      <c r="A13" s="89" t="s">
        <v>9</v>
      </c>
      <c r="B13" s="89"/>
      <c r="C13" s="89"/>
      <c r="D13" s="90" t="s">
        <v>8</v>
      </c>
      <c r="E13" s="90"/>
      <c r="F13" s="90"/>
      <c r="G13" s="90"/>
      <c r="H13" s="90"/>
      <c r="I13" s="90"/>
      <c r="J13" s="90"/>
      <c r="K13" s="90"/>
      <c r="L13" s="90"/>
    </row>
    <row r="14" spans="1:12" ht="18.75" x14ac:dyDescent="0.3">
      <c r="A14" s="69" t="s">
        <v>3</v>
      </c>
      <c r="B14" s="69"/>
      <c r="C14" s="69"/>
      <c r="D14" s="70" t="s">
        <v>71</v>
      </c>
      <c r="E14" s="71"/>
      <c r="F14" s="71"/>
      <c r="G14" s="71"/>
      <c r="H14" s="23"/>
      <c r="I14" s="23"/>
      <c r="J14" s="23"/>
      <c r="K14" s="6"/>
      <c r="L14" s="28"/>
    </row>
    <row r="15" spans="1:12" ht="18.75" x14ac:dyDescent="0.3">
      <c r="A15" s="69" t="s">
        <v>4</v>
      </c>
      <c r="B15" s="69"/>
      <c r="C15" s="69"/>
      <c r="D15" s="70" t="s">
        <v>72</v>
      </c>
      <c r="E15" s="71"/>
      <c r="F15" s="71"/>
      <c r="G15" s="71"/>
      <c r="H15" s="23"/>
      <c r="I15" s="23"/>
      <c r="J15" s="23"/>
      <c r="K15" s="5"/>
      <c r="L15" s="28"/>
    </row>
    <row r="16" spans="1:12" ht="18.75" x14ac:dyDescent="0.25">
      <c r="A16" s="77" t="s">
        <v>5</v>
      </c>
      <c r="B16" s="77"/>
      <c r="C16" s="77"/>
      <c r="D16" s="29" t="s">
        <v>73</v>
      </c>
      <c r="E16" s="30"/>
      <c r="F16" s="30"/>
      <c r="G16" s="30"/>
      <c r="H16" s="23"/>
      <c r="I16" s="23"/>
      <c r="J16" s="23"/>
      <c r="K16" s="31"/>
      <c r="L16" s="32">
        <f>INT(K14-K15)</f>
        <v>0</v>
      </c>
    </row>
    <row r="17" spans="1:12" ht="33" customHeight="1" x14ac:dyDescent="0.25">
      <c r="A17" s="77" t="s">
        <v>6</v>
      </c>
      <c r="B17" s="77"/>
      <c r="C17" s="77"/>
      <c r="D17" s="91" t="s">
        <v>74</v>
      </c>
      <c r="E17" s="92"/>
      <c r="F17" s="92"/>
      <c r="G17" s="92"/>
      <c r="H17" s="92"/>
      <c r="I17" s="92"/>
      <c r="J17" s="92"/>
      <c r="K17" s="65"/>
      <c r="L17" s="34"/>
    </row>
    <row r="18" spans="1:12" ht="50.25" customHeight="1" x14ac:dyDescent="0.25">
      <c r="A18" s="77" t="s">
        <v>7</v>
      </c>
      <c r="B18" s="77"/>
      <c r="C18" s="77"/>
      <c r="D18" s="93" t="s">
        <v>88</v>
      </c>
      <c r="E18" s="94"/>
      <c r="F18" s="94"/>
      <c r="G18" s="94"/>
      <c r="H18" s="94"/>
      <c r="I18" s="94"/>
      <c r="J18" s="95"/>
      <c r="K18" s="23"/>
      <c r="L18" s="9"/>
    </row>
    <row r="19" spans="1:12" ht="18.75" x14ac:dyDescent="0.25">
      <c r="A19" s="77" t="s">
        <v>10</v>
      </c>
      <c r="B19" s="77"/>
      <c r="C19" s="77"/>
      <c r="D19" s="87" t="s">
        <v>87</v>
      </c>
      <c r="E19" s="88"/>
      <c r="F19" s="88"/>
      <c r="G19" s="88"/>
      <c r="H19" s="88"/>
      <c r="I19" s="88"/>
      <c r="J19" s="88"/>
      <c r="K19" s="21"/>
      <c r="L19" s="10"/>
    </row>
    <row r="21" spans="1:12" ht="30" customHeight="1" x14ac:dyDescent="0.25">
      <c r="A21" s="89" t="s">
        <v>27</v>
      </c>
      <c r="B21" s="89"/>
      <c r="C21" s="89"/>
      <c r="D21" s="90" t="s">
        <v>28</v>
      </c>
      <c r="E21" s="90"/>
      <c r="F21" s="90"/>
      <c r="G21" s="90"/>
      <c r="H21" s="90"/>
      <c r="I21" s="90"/>
      <c r="J21" s="90"/>
      <c r="K21" s="90"/>
      <c r="L21" s="90"/>
    </row>
    <row r="22" spans="1:12" ht="18.75" customHeight="1" x14ac:dyDescent="0.3">
      <c r="A22" s="69" t="s">
        <v>3</v>
      </c>
      <c r="B22" s="69"/>
      <c r="C22" s="69"/>
      <c r="D22" s="70" t="s">
        <v>99</v>
      </c>
      <c r="E22" s="71"/>
      <c r="F22" s="71"/>
      <c r="G22" s="71"/>
      <c r="H22" s="23"/>
      <c r="I22" s="23"/>
      <c r="J22" s="23"/>
      <c r="K22" s="23"/>
      <c r="L22" s="32">
        <f>L18+L11</f>
        <v>110</v>
      </c>
    </row>
    <row r="23" spans="1:12" ht="18.75" customHeight="1" x14ac:dyDescent="0.25">
      <c r="A23" s="77" t="s">
        <v>4</v>
      </c>
      <c r="B23" s="77"/>
      <c r="C23" s="77"/>
      <c r="D23" s="85" t="s">
        <v>76</v>
      </c>
      <c r="E23" s="86"/>
      <c r="F23" s="86"/>
      <c r="G23" s="86"/>
      <c r="H23" s="59">
        <f>L19</f>
        <v>0</v>
      </c>
      <c r="I23" s="60" t="s">
        <v>12</v>
      </c>
      <c r="J23" s="66"/>
      <c r="K23" s="26"/>
      <c r="L23" s="27">
        <f>H23*J23</f>
        <v>0</v>
      </c>
    </row>
    <row r="24" spans="1:12" ht="18.75" customHeight="1" x14ac:dyDescent="0.25">
      <c r="A24" s="77" t="s">
        <v>5</v>
      </c>
      <c r="B24" s="77"/>
      <c r="C24" s="77"/>
      <c r="D24" s="70" t="s">
        <v>78</v>
      </c>
      <c r="E24" s="71"/>
      <c r="F24" s="71"/>
      <c r="G24" s="71"/>
      <c r="H24" s="71"/>
      <c r="I24" s="71"/>
      <c r="J24" s="71"/>
      <c r="K24" s="72"/>
      <c r="L24" s="6"/>
    </row>
    <row r="25" spans="1:12" ht="18.75" customHeight="1" x14ac:dyDescent="0.25">
      <c r="A25" s="77" t="s">
        <v>6</v>
      </c>
      <c r="B25" s="77"/>
      <c r="C25" s="77"/>
      <c r="D25" s="96" t="s">
        <v>77</v>
      </c>
      <c r="E25" s="97"/>
      <c r="F25" s="97"/>
      <c r="G25" s="97"/>
      <c r="H25" s="54">
        <f>MIN(L22,L23)</f>
        <v>0</v>
      </c>
      <c r="I25" s="51" t="s">
        <v>12</v>
      </c>
      <c r="J25" s="67"/>
      <c r="K25" s="21"/>
      <c r="L25" s="61">
        <f>INT((H25*J25)-L24)</f>
        <v>0</v>
      </c>
    </row>
    <row r="26" spans="1:12" ht="18.75" customHeight="1" x14ac:dyDescent="0.25">
      <c r="A26" s="77" t="s">
        <v>7</v>
      </c>
      <c r="B26" s="77"/>
      <c r="C26" s="77"/>
      <c r="D26" s="70" t="s">
        <v>33</v>
      </c>
      <c r="E26" s="71"/>
      <c r="F26" s="71"/>
      <c r="G26" s="71"/>
      <c r="H26" s="23"/>
      <c r="I26" s="23"/>
      <c r="J26" s="23"/>
      <c r="K26" s="23"/>
      <c r="L26" s="6"/>
    </row>
    <row r="27" spans="1:12" ht="18.75" customHeight="1" x14ac:dyDescent="0.25">
      <c r="A27" s="77" t="s">
        <v>10</v>
      </c>
      <c r="B27" s="77"/>
      <c r="C27" s="77"/>
      <c r="D27" s="70" t="s">
        <v>34</v>
      </c>
      <c r="E27" s="71"/>
      <c r="F27" s="71"/>
      <c r="G27" s="71"/>
      <c r="H27" s="23"/>
      <c r="I27" s="23"/>
      <c r="J27" s="23"/>
      <c r="K27" s="23"/>
      <c r="L27" s="37">
        <f>INT(MIN(L22,L25,L26))</f>
        <v>0</v>
      </c>
    </row>
    <row r="28" spans="1:12" ht="18.75" customHeight="1" x14ac:dyDescent="0.25">
      <c r="A28" s="98" t="s">
        <v>11</v>
      </c>
      <c r="B28" s="99"/>
      <c r="C28" s="100"/>
      <c r="D28" s="85" t="s">
        <v>35</v>
      </c>
      <c r="E28" s="86"/>
      <c r="F28" s="86"/>
      <c r="G28" s="86"/>
      <c r="H28" s="26"/>
      <c r="I28" s="26"/>
      <c r="J28" s="26"/>
      <c r="K28" s="26"/>
      <c r="L28" s="38"/>
    </row>
    <row r="29" spans="1:12" x14ac:dyDescent="0.25">
      <c r="A29" s="101"/>
      <c r="B29" s="102"/>
      <c r="C29" s="103"/>
      <c r="D29" s="39" t="s">
        <v>36</v>
      </c>
      <c r="E29" s="40"/>
      <c r="F29" s="40" t="s">
        <v>37</v>
      </c>
      <c r="G29" s="40" t="s">
        <v>45</v>
      </c>
      <c r="H29" s="17"/>
      <c r="I29" s="17"/>
      <c r="J29" s="17"/>
      <c r="K29" s="17"/>
      <c r="L29" s="41"/>
    </row>
    <row r="30" spans="1:12" x14ac:dyDescent="0.25">
      <c r="A30" s="101"/>
      <c r="B30" s="102"/>
      <c r="C30" s="103"/>
      <c r="D30" s="42" t="s">
        <v>44</v>
      </c>
      <c r="E30" s="17"/>
      <c r="F30" s="17" t="s">
        <v>38</v>
      </c>
      <c r="G30" s="43">
        <v>0.96499999999999997</v>
      </c>
      <c r="H30" s="17"/>
      <c r="I30" s="17"/>
      <c r="J30" s="17"/>
      <c r="K30" s="17"/>
      <c r="L30" s="41"/>
    </row>
    <row r="31" spans="1:12" x14ac:dyDescent="0.25">
      <c r="A31" s="101"/>
      <c r="B31" s="102"/>
      <c r="C31" s="103"/>
      <c r="D31" s="42" t="s">
        <v>44</v>
      </c>
      <c r="E31" s="17"/>
      <c r="F31" s="17" t="s">
        <v>39</v>
      </c>
      <c r="G31" s="43">
        <v>0.9</v>
      </c>
      <c r="H31" s="17"/>
      <c r="I31" s="17"/>
      <c r="J31" s="17"/>
      <c r="K31" s="17"/>
      <c r="L31" s="41"/>
    </row>
    <row r="32" spans="1:12" x14ac:dyDescent="0.25">
      <c r="A32" s="101"/>
      <c r="B32" s="102"/>
      <c r="C32" s="103"/>
      <c r="D32" s="42" t="s">
        <v>42</v>
      </c>
      <c r="E32" s="17"/>
      <c r="F32" s="17" t="s">
        <v>40</v>
      </c>
      <c r="G32" s="43">
        <v>0.85</v>
      </c>
      <c r="H32" s="17"/>
      <c r="I32" s="17"/>
      <c r="J32" s="17"/>
      <c r="K32" s="17"/>
      <c r="L32" s="41"/>
    </row>
    <row r="33" spans="1:12" ht="21" customHeight="1" x14ac:dyDescent="0.25">
      <c r="A33" s="104"/>
      <c r="B33" s="105"/>
      <c r="C33" s="106"/>
      <c r="D33" s="44" t="s">
        <v>43</v>
      </c>
      <c r="E33" s="45"/>
      <c r="F33" s="46" t="s">
        <v>41</v>
      </c>
      <c r="G33" s="47">
        <v>0.96499999999999997</v>
      </c>
      <c r="H33" s="21"/>
      <c r="I33" s="21"/>
      <c r="J33" s="21"/>
      <c r="K33" s="21"/>
      <c r="L33" s="48"/>
    </row>
    <row r="34" spans="1:12" x14ac:dyDescent="0.25">
      <c r="D34" s="49"/>
    </row>
    <row r="35" spans="1:12" ht="35.25" customHeight="1" x14ac:dyDescent="0.25">
      <c r="A35" s="75" t="s">
        <v>46</v>
      </c>
      <c r="B35" s="75"/>
      <c r="C35" s="75"/>
      <c r="D35" s="107" t="s">
        <v>47</v>
      </c>
      <c r="E35" s="76"/>
      <c r="F35" s="76"/>
      <c r="G35" s="76"/>
      <c r="H35" s="76"/>
      <c r="I35" s="76"/>
      <c r="J35" s="76"/>
      <c r="K35" s="76"/>
      <c r="L35" s="76"/>
    </row>
    <row r="36" spans="1:12" ht="18.75" x14ac:dyDescent="0.3">
      <c r="A36" s="69" t="s">
        <v>3</v>
      </c>
      <c r="B36" s="69"/>
      <c r="C36" s="69"/>
      <c r="D36" s="70" t="s">
        <v>48</v>
      </c>
      <c r="E36" s="71"/>
      <c r="F36" s="71"/>
      <c r="G36" s="23"/>
      <c r="H36" s="23"/>
      <c r="I36" s="23"/>
      <c r="J36" s="23"/>
      <c r="K36" s="23"/>
      <c r="L36" s="6"/>
    </row>
    <row r="37" spans="1:12" ht="33.75" customHeight="1" x14ac:dyDescent="0.3">
      <c r="A37" s="69" t="s">
        <v>4</v>
      </c>
      <c r="B37" s="69"/>
      <c r="C37" s="69"/>
      <c r="D37" s="108" t="s">
        <v>49</v>
      </c>
      <c r="E37" s="109"/>
      <c r="F37" s="109"/>
      <c r="G37" s="109"/>
      <c r="H37" s="23"/>
      <c r="I37" s="23"/>
      <c r="J37" s="23"/>
      <c r="K37" s="23"/>
      <c r="L37" s="25">
        <f>L27+L36</f>
        <v>0</v>
      </c>
    </row>
    <row r="38" spans="1:12" ht="18.75" x14ac:dyDescent="0.25">
      <c r="A38" s="77" t="s">
        <v>5</v>
      </c>
      <c r="B38" s="77"/>
      <c r="C38" s="77"/>
      <c r="D38" s="85" t="s">
        <v>50</v>
      </c>
      <c r="E38" s="86"/>
      <c r="F38" s="86"/>
      <c r="G38" s="86"/>
      <c r="H38" s="26"/>
      <c r="I38" s="26"/>
      <c r="J38" s="26"/>
      <c r="K38" s="26"/>
      <c r="L38" s="5"/>
    </row>
    <row r="39" spans="1:12" ht="18.75" x14ac:dyDescent="0.25">
      <c r="A39" s="77" t="s">
        <v>6</v>
      </c>
      <c r="B39" s="77"/>
      <c r="C39" s="77"/>
      <c r="D39" s="70" t="s">
        <v>80</v>
      </c>
      <c r="E39" s="71"/>
      <c r="F39" s="71"/>
      <c r="G39" s="71"/>
      <c r="H39" s="35">
        <f>L19</f>
        <v>0</v>
      </c>
      <c r="I39" s="36" t="s">
        <v>12</v>
      </c>
      <c r="J39" s="50">
        <v>0.2</v>
      </c>
      <c r="K39" s="23"/>
      <c r="L39" s="32">
        <f>H39*J39</f>
        <v>0</v>
      </c>
    </row>
    <row r="40" spans="1:12" ht="18.75" x14ac:dyDescent="0.25">
      <c r="A40" s="77" t="s">
        <v>7</v>
      </c>
      <c r="B40" s="77"/>
      <c r="C40" s="77"/>
      <c r="D40" s="70" t="s">
        <v>52</v>
      </c>
      <c r="E40" s="71"/>
      <c r="F40" s="71"/>
      <c r="G40" s="71"/>
      <c r="H40" s="21"/>
      <c r="I40" s="51"/>
      <c r="J40" s="21"/>
      <c r="K40" s="21"/>
      <c r="L40" s="32">
        <f>MIN((L38,L39))</f>
        <v>0</v>
      </c>
    </row>
    <row r="41" spans="1:12" ht="18.75" x14ac:dyDescent="0.25">
      <c r="A41" s="77" t="s">
        <v>10</v>
      </c>
      <c r="B41" s="77"/>
      <c r="C41" s="77"/>
      <c r="D41" s="82" t="s">
        <v>53</v>
      </c>
      <c r="E41" s="83"/>
      <c r="F41" s="83"/>
      <c r="G41" s="83"/>
      <c r="H41" s="35">
        <f>L26</f>
        <v>0</v>
      </c>
      <c r="I41" s="36" t="s">
        <v>12</v>
      </c>
      <c r="J41" s="50">
        <v>1.2</v>
      </c>
      <c r="K41" s="23"/>
      <c r="L41" s="64">
        <f>H41*J41</f>
        <v>0</v>
      </c>
    </row>
    <row r="42" spans="1:12" ht="18.75" x14ac:dyDescent="0.25">
      <c r="A42" s="77" t="s">
        <v>11</v>
      </c>
      <c r="B42" s="77"/>
      <c r="C42" s="77"/>
      <c r="D42" s="70" t="s">
        <v>54</v>
      </c>
      <c r="E42" s="71"/>
      <c r="F42" s="71"/>
      <c r="G42" s="71"/>
      <c r="H42" s="71"/>
      <c r="I42" s="71"/>
      <c r="J42" s="71"/>
      <c r="K42" s="71"/>
      <c r="L42" s="32">
        <f>MIN((L37+L40), L41)</f>
        <v>0</v>
      </c>
    </row>
    <row r="44" spans="1:12" ht="30" customHeight="1" x14ac:dyDescent="0.25">
      <c r="A44" s="89" t="s">
        <v>55</v>
      </c>
      <c r="B44" s="89"/>
      <c r="C44" s="89"/>
      <c r="D44" s="90" t="s">
        <v>56</v>
      </c>
      <c r="E44" s="90"/>
      <c r="F44" s="90"/>
      <c r="G44" s="90"/>
      <c r="H44" s="90"/>
      <c r="I44" s="90"/>
      <c r="J44" s="90"/>
      <c r="K44" s="90"/>
      <c r="L44" s="90"/>
    </row>
    <row r="45" spans="1:12" ht="18.75" x14ac:dyDescent="0.3">
      <c r="A45" s="69" t="s">
        <v>3</v>
      </c>
      <c r="B45" s="69"/>
      <c r="C45" s="69"/>
      <c r="D45" s="70" t="s">
        <v>89</v>
      </c>
      <c r="E45" s="71"/>
      <c r="F45" s="71"/>
      <c r="G45" s="71"/>
      <c r="H45" s="71"/>
      <c r="I45" s="71"/>
      <c r="J45" s="71"/>
      <c r="K45" s="72"/>
      <c r="L45" s="52" t="str">
        <f>IFERROR(L42/L19,"")</f>
        <v/>
      </c>
    </row>
    <row r="47" spans="1:12" ht="30" customHeight="1" x14ac:dyDescent="0.25">
      <c r="A47" s="89" t="s">
        <v>59</v>
      </c>
      <c r="B47" s="89"/>
      <c r="C47" s="89"/>
      <c r="D47" s="110" t="s">
        <v>58</v>
      </c>
      <c r="E47" s="110"/>
      <c r="F47" s="110"/>
      <c r="G47" s="110"/>
      <c r="H47" s="110"/>
      <c r="I47" s="110"/>
      <c r="J47" s="110"/>
      <c r="K47" s="110"/>
      <c r="L47" s="110"/>
    </row>
    <row r="48" spans="1:12" ht="18.75" customHeight="1" x14ac:dyDescent="0.25">
      <c r="A48" s="98" t="s">
        <v>3</v>
      </c>
      <c r="B48" s="99"/>
      <c r="C48" s="100"/>
      <c r="D48" s="78" t="s">
        <v>61</v>
      </c>
      <c r="E48" s="79"/>
      <c r="F48" s="79"/>
      <c r="G48" s="79"/>
      <c r="H48" s="79"/>
      <c r="I48" s="79"/>
      <c r="J48" s="79"/>
      <c r="K48" s="26"/>
      <c r="L48" s="27">
        <f>K49+K50+K51</f>
        <v>110</v>
      </c>
    </row>
    <row r="49" spans="1:12" x14ac:dyDescent="0.25">
      <c r="A49" s="101"/>
      <c r="B49" s="102"/>
      <c r="C49" s="103"/>
      <c r="D49" s="53"/>
      <c r="E49" s="80" t="s">
        <v>90</v>
      </c>
      <c r="F49" s="80"/>
      <c r="G49" s="80"/>
      <c r="H49" s="80"/>
      <c r="I49" s="80"/>
      <c r="J49" s="80"/>
      <c r="K49" s="54">
        <f>L11</f>
        <v>110</v>
      </c>
      <c r="L49" s="18"/>
    </row>
    <row r="50" spans="1:12" x14ac:dyDescent="0.25">
      <c r="A50" s="101"/>
      <c r="B50" s="102"/>
      <c r="C50" s="103"/>
      <c r="D50" s="53"/>
      <c r="E50" s="80" t="s">
        <v>62</v>
      </c>
      <c r="F50" s="80"/>
      <c r="G50" s="80"/>
      <c r="H50" s="80"/>
      <c r="I50" s="80"/>
      <c r="J50" s="81"/>
      <c r="K50" s="4"/>
      <c r="L50" s="18"/>
    </row>
    <row r="51" spans="1:12" x14ac:dyDescent="0.25">
      <c r="A51" s="104"/>
      <c r="B51" s="105"/>
      <c r="C51" s="106"/>
      <c r="D51" s="55"/>
      <c r="E51" s="111" t="s">
        <v>63</v>
      </c>
      <c r="F51" s="111"/>
      <c r="G51" s="111"/>
      <c r="H51" s="111"/>
      <c r="I51" s="111"/>
      <c r="J51" s="111"/>
      <c r="K51" s="4"/>
      <c r="L51" s="22"/>
    </row>
    <row r="52" spans="1:12" x14ac:dyDescent="0.25">
      <c r="A52" s="98" t="s">
        <v>4</v>
      </c>
      <c r="B52" s="99"/>
      <c r="C52" s="100"/>
      <c r="D52" s="85" t="s">
        <v>109</v>
      </c>
      <c r="E52" s="86"/>
      <c r="F52" s="86"/>
      <c r="G52" s="86"/>
      <c r="H52" s="86"/>
      <c r="I52" s="86"/>
      <c r="J52" s="86"/>
      <c r="L52" s="56">
        <f>SUM(K53:K55)</f>
        <v>0</v>
      </c>
    </row>
    <row r="53" spans="1:12" x14ac:dyDescent="0.25">
      <c r="A53" s="101"/>
      <c r="B53" s="102"/>
      <c r="C53" s="103"/>
      <c r="E53" s="80" t="s">
        <v>91</v>
      </c>
      <c r="F53" s="80"/>
      <c r="G53" s="80"/>
      <c r="H53" s="80"/>
      <c r="I53" s="80"/>
      <c r="J53" s="80"/>
      <c r="K53" s="57">
        <f>K8</f>
        <v>0</v>
      </c>
      <c r="L53" s="18"/>
    </row>
    <row r="54" spans="1:12" x14ac:dyDescent="0.25">
      <c r="A54" s="101"/>
      <c r="B54" s="102"/>
      <c r="C54" s="103"/>
      <c r="E54" s="80" t="s">
        <v>100</v>
      </c>
      <c r="F54" s="80"/>
      <c r="G54" s="80"/>
      <c r="H54" s="80"/>
      <c r="I54" s="80"/>
      <c r="J54" s="80"/>
      <c r="K54" s="57">
        <f>K10</f>
        <v>0</v>
      </c>
      <c r="L54" s="18"/>
    </row>
    <row r="55" spans="1:12" x14ac:dyDescent="0.25">
      <c r="A55" s="104"/>
      <c r="B55" s="105"/>
      <c r="C55" s="106"/>
      <c r="E55" s="80" t="s">
        <v>98</v>
      </c>
      <c r="F55" s="80"/>
      <c r="G55" s="80"/>
      <c r="H55" s="80"/>
      <c r="I55" s="80"/>
      <c r="J55" s="80"/>
      <c r="K55" s="3"/>
      <c r="L55" s="18"/>
    </row>
    <row r="56" spans="1:12" ht="18.75" x14ac:dyDescent="0.25">
      <c r="A56" s="77" t="s">
        <v>5</v>
      </c>
      <c r="B56" s="77"/>
      <c r="C56" s="77"/>
      <c r="D56" s="70" t="s">
        <v>67</v>
      </c>
      <c r="E56" s="71"/>
      <c r="F56" s="71"/>
      <c r="G56" s="71"/>
      <c r="H56" s="71"/>
      <c r="I56" s="71"/>
      <c r="J56" s="71"/>
      <c r="K56" s="23"/>
      <c r="L56" s="32">
        <f>L48-L52</f>
        <v>110</v>
      </c>
    </row>
    <row r="57" spans="1:12" x14ac:dyDescent="0.25">
      <c r="A57" s="112" t="s">
        <v>116</v>
      </c>
      <c r="B57" s="112"/>
      <c r="C57" s="112"/>
      <c r="D57" s="112"/>
      <c r="E57" s="112"/>
      <c r="F57" s="114" t="s">
        <v>68</v>
      </c>
      <c r="G57" s="114"/>
      <c r="H57" s="114"/>
      <c r="I57" s="114"/>
      <c r="J57" s="114"/>
      <c r="K57" s="116" t="s">
        <v>69</v>
      </c>
      <c r="L57" s="116"/>
    </row>
    <row r="58" spans="1:12" x14ac:dyDescent="0.25">
      <c r="A58" s="113"/>
      <c r="B58" s="113"/>
      <c r="C58" s="113"/>
      <c r="D58" s="113"/>
      <c r="E58" s="113"/>
      <c r="F58" s="115"/>
      <c r="G58" s="115"/>
      <c r="H58" s="115"/>
      <c r="I58" s="115"/>
      <c r="J58" s="115"/>
      <c r="K58" s="117"/>
      <c r="L58" s="117"/>
    </row>
  </sheetData>
  <sheetProtection algorithmName="SHA-512" hashValue="S2GPGOLJ90+jHMTQs6ihPk/CxYOMG4SYV4mrVeODm8G4uA7+IeSTA9UakGGlmn1JU84thyvBYljZjkAb6w+EGQ==" saltValue="GlcWHBxw4kz8euv4g1Oliw==" spinCount="100000" sheet="1" objects="1" scenarios="1" selectLockedCells="1"/>
  <mergeCells count="81">
    <mergeCell ref="A56:C56"/>
    <mergeCell ref="D56:J56"/>
    <mergeCell ref="A57:E58"/>
    <mergeCell ref="F57:J58"/>
    <mergeCell ref="K57:L58"/>
    <mergeCell ref="A52:C55"/>
    <mergeCell ref="D52:J52"/>
    <mergeCell ref="E53:J53"/>
    <mergeCell ref="E54:J54"/>
    <mergeCell ref="E55:J55"/>
    <mergeCell ref="A45:C45"/>
    <mergeCell ref="D45:K45"/>
    <mergeCell ref="A47:C47"/>
    <mergeCell ref="D47:L47"/>
    <mergeCell ref="A48:C51"/>
    <mergeCell ref="D48:J48"/>
    <mergeCell ref="E49:J49"/>
    <mergeCell ref="E50:J50"/>
    <mergeCell ref="E51:J51"/>
    <mergeCell ref="A41:C41"/>
    <mergeCell ref="D41:G41"/>
    <mergeCell ref="A42:C42"/>
    <mergeCell ref="D42:K42"/>
    <mergeCell ref="A44:C44"/>
    <mergeCell ref="D44:L44"/>
    <mergeCell ref="A38:C38"/>
    <mergeCell ref="D38:G38"/>
    <mergeCell ref="A39:C39"/>
    <mergeCell ref="D39:G39"/>
    <mergeCell ref="A40:C40"/>
    <mergeCell ref="D40:G40"/>
    <mergeCell ref="A35:C35"/>
    <mergeCell ref="D35:L35"/>
    <mergeCell ref="A36:C36"/>
    <mergeCell ref="D36:F36"/>
    <mergeCell ref="A37:C37"/>
    <mergeCell ref="D37:G37"/>
    <mergeCell ref="A26:C26"/>
    <mergeCell ref="D26:G26"/>
    <mergeCell ref="A27:C27"/>
    <mergeCell ref="D27:G27"/>
    <mergeCell ref="A28:C33"/>
    <mergeCell ref="D28:G28"/>
    <mergeCell ref="A23:C23"/>
    <mergeCell ref="D23:G23"/>
    <mergeCell ref="A24:C24"/>
    <mergeCell ref="D24:K24"/>
    <mergeCell ref="A25:C25"/>
    <mergeCell ref="D25:G25"/>
    <mergeCell ref="D18:J18"/>
    <mergeCell ref="A21:C21"/>
    <mergeCell ref="D21:L21"/>
    <mergeCell ref="A22:C22"/>
    <mergeCell ref="D22:G22"/>
    <mergeCell ref="A10:C10"/>
    <mergeCell ref="A11:C11"/>
    <mergeCell ref="D11:K11"/>
    <mergeCell ref="D10:G10"/>
    <mergeCell ref="A19:C19"/>
    <mergeCell ref="D19:J19"/>
    <mergeCell ref="A13:C13"/>
    <mergeCell ref="D13:L13"/>
    <mergeCell ref="A14:C14"/>
    <mergeCell ref="D14:G14"/>
    <mergeCell ref="A15:C15"/>
    <mergeCell ref="D15:G15"/>
    <mergeCell ref="A16:C16"/>
    <mergeCell ref="A17:C17"/>
    <mergeCell ref="D17:J17"/>
    <mergeCell ref="A18:C18"/>
    <mergeCell ref="A9:C9"/>
    <mergeCell ref="D9:G9"/>
    <mergeCell ref="A1:L1"/>
    <mergeCell ref="A3:C3"/>
    <mergeCell ref="D3:L3"/>
    <mergeCell ref="A4:C8"/>
    <mergeCell ref="D4:K4"/>
    <mergeCell ref="E5:G5"/>
    <mergeCell ref="E6:G6"/>
    <mergeCell ref="E7:G7"/>
    <mergeCell ref="E8:G8"/>
  </mergeCells>
  <printOptions horizontalCentered="1"/>
  <pageMargins left="0.8" right="0.45" top="0.75" bottom="0.75" header="0.3" footer="0.3"/>
  <pageSetup scale="53" fitToHeight="0" orientation="portrait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C40FA10-5B89-4938-8FE6-131C465EADDA}">
          <x14:formula1>
            <xm:f>'Hidden Data'!$A$1:$A$6</xm:f>
          </x14:formula1>
          <xm:sqref>H6</xm:sqref>
        </x14:dataValidation>
        <x14:dataValidation type="list" allowBlank="1" showInputMessage="1" showErrorMessage="1" xr:uid="{B61D5614-18F1-494B-B041-7F3E43D14A94}">
          <x14:formula1>
            <xm:f>'Hidden Data'!$B$1:$B$4</xm:f>
          </x14:formula1>
          <xm:sqref>H9</xm:sqref>
        </x14:dataValidation>
        <x14:dataValidation type="list" allowBlank="1" showInputMessage="1" showErrorMessage="1" xr:uid="{71000345-7185-4B3D-9DDF-A5F15906E2B5}">
          <x14:formula1>
            <xm:f>'Hidden Data'!$C$1:$C$3</xm:f>
          </x14:formula1>
          <xm:sqref>J23</xm:sqref>
        </x14:dataValidation>
        <x14:dataValidation type="list" showInputMessage="1" showErrorMessage="1" xr:uid="{20A0261D-199C-4084-A886-04F49D76889C}">
          <x14:formula1>
            <xm:f>'Hidden Data'!$E$1:$E$5</xm:f>
          </x14:formula1>
          <xm:sqref>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CEF0-B3A5-4F54-81F0-B352A6B7242A}">
  <sheetPr>
    <tabColor rgb="FF002060"/>
    <pageSetUpPr fitToPage="1"/>
  </sheetPr>
  <dimension ref="A1:L59"/>
  <sheetViews>
    <sheetView showGridLines="0" zoomScale="115" zoomScaleNormal="115" zoomScalePageLayoutView="40" workbookViewId="0">
      <selection activeCell="K5" sqref="K5"/>
    </sheetView>
  </sheetViews>
  <sheetFormatPr defaultRowHeight="15" x14ac:dyDescent="0.25"/>
  <cols>
    <col min="1" max="1" width="10.42578125" style="15" customWidth="1"/>
    <col min="2" max="2" width="3" style="15" customWidth="1"/>
    <col min="3" max="3" width="1.140625" style="15" customWidth="1"/>
    <col min="4" max="4" width="7.42578125" style="15" customWidth="1"/>
    <col min="5" max="5" width="29" style="15" customWidth="1"/>
    <col min="6" max="6" width="32.5703125" style="15" customWidth="1"/>
    <col min="7" max="7" width="14.7109375" style="15" customWidth="1"/>
    <col min="8" max="8" width="12.28515625" style="15" customWidth="1"/>
    <col min="9" max="9" width="5.7109375" style="15" customWidth="1"/>
    <col min="10" max="11" width="15.7109375" style="15" customWidth="1"/>
    <col min="12" max="12" width="16" style="15" customWidth="1"/>
    <col min="13" max="16384" width="9.140625" style="15"/>
  </cols>
  <sheetData>
    <row r="1" spans="1:12" ht="59.25" customHeight="1" x14ac:dyDescent="0.25">
      <c r="A1" s="73" t="s">
        <v>82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30" customHeight="1" x14ac:dyDescent="0.25">
      <c r="A3" s="75" t="s">
        <v>1</v>
      </c>
      <c r="B3" s="75"/>
      <c r="C3" s="75"/>
      <c r="D3" s="76" t="s">
        <v>2</v>
      </c>
      <c r="E3" s="76"/>
      <c r="F3" s="76"/>
      <c r="G3" s="76"/>
      <c r="H3" s="76"/>
      <c r="I3" s="76"/>
      <c r="J3" s="76"/>
      <c r="K3" s="76"/>
      <c r="L3" s="76"/>
    </row>
    <row r="4" spans="1:12" ht="15" customHeight="1" x14ac:dyDescent="0.25">
      <c r="A4" s="77" t="s">
        <v>3</v>
      </c>
      <c r="B4" s="77"/>
      <c r="C4" s="77"/>
      <c r="D4" s="78" t="s">
        <v>84</v>
      </c>
      <c r="E4" s="79"/>
      <c r="F4" s="79"/>
      <c r="G4" s="79"/>
      <c r="H4" s="79"/>
      <c r="I4" s="79"/>
      <c r="J4" s="79"/>
      <c r="K4" s="79"/>
      <c r="L4" s="16">
        <f>INT(SUM(K5:K8))</f>
        <v>110</v>
      </c>
    </row>
    <row r="5" spans="1:12" ht="18.75" customHeight="1" x14ac:dyDescent="0.25">
      <c r="A5" s="77"/>
      <c r="B5" s="77"/>
      <c r="C5" s="77"/>
      <c r="D5" s="17"/>
      <c r="E5" s="80" t="s">
        <v>92</v>
      </c>
      <c r="F5" s="80"/>
      <c r="G5" s="80"/>
      <c r="H5" s="17"/>
      <c r="I5" s="17"/>
      <c r="J5" s="17"/>
      <c r="K5" s="13"/>
      <c r="L5" s="18"/>
    </row>
    <row r="6" spans="1:12" ht="18.75" customHeight="1" x14ac:dyDescent="0.25">
      <c r="A6" s="77"/>
      <c r="B6" s="77"/>
      <c r="C6" s="77"/>
      <c r="D6" s="17"/>
      <c r="E6" s="80" t="s">
        <v>14</v>
      </c>
      <c r="F6" s="80"/>
      <c r="G6" s="81"/>
      <c r="H6" s="12"/>
      <c r="I6" s="19" t="s">
        <v>12</v>
      </c>
      <c r="J6" s="14">
        <v>0</v>
      </c>
      <c r="K6" s="20">
        <f>H6*J6</f>
        <v>0</v>
      </c>
      <c r="L6" s="18"/>
    </row>
    <row r="7" spans="1:12" ht="18.75" customHeight="1" x14ac:dyDescent="0.25">
      <c r="A7" s="77"/>
      <c r="B7" s="77"/>
      <c r="C7" s="77"/>
      <c r="D7" s="17"/>
      <c r="E7" s="80" t="s">
        <v>15</v>
      </c>
      <c r="F7" s="80"/>
      <c r="G7" s="80"/>
      <c r="H7" s="17"/>
      <c r="I7" s="17"/>
      <c r="J7" s="17"/>
      <c r="K7" s="20">
        <v>110</v>
      </c>
      <c r="L7" s="18"/>
    </row>
    <row r="8" spans="1:12" ht="18.75" customHeight="1" x14ac:dyDescent="0.25">
      <c r="A8" s="77"/>
      <c r="B8" s="77"/>
      <c r="C8" s="77"/>
      <c r="D8" s="17"/>
      <c r="E8" s="80" t="s">
        <v>16</v>
      </c>
      <c r="F8" s="80"/>
      <c r="G8" s="80"/>
      <c r="H8" s="17"/>
      <c r="I8" s="17"/>
      <c r="J8" s="17"/>
      <c r="K8" s="4"/>
      <c r="L8" s="18"/>
    </row>
    <row r="9" spans="1:12" ht="18.75" x14ac:dyDescent="0.3">
      <c r="A9" s="69" t="s">
        <v>4</v>
      </c>
      <c r="B9" s="69"/>
      <c r="C9" s="69"/>
      <c r="D9" s="85" t="s">
        <v>20</v>
      </c>
      <c r="E9" s="86"/>
      <c r="F9" s="86"/>
      <c r="G9" s="118"/>
      <c r="H9" s="8"/>
      <c r="I9" s="23"/>
      <c r="J9" s="23"/>
      <c r="K9" s="23"/>
      <c r="L9" s="25">
        <f>ROUNDDOWN(H9*K5,0)</f>
        <v>0</v>
      </c>
    </row>
    <row r="10" spans="1:12" ht="18.75" customHeight="1" x14ac:dyDescent="0.25">
      <c r="A10" s="77" t="s">
        <v>5</v>
      </c>
      <c r="B10" s="77"/>
      <c r="C10" s="119"/>
      <c r="D10" s="70" t="s">
        <v>97</v>
      </c>
      <c r="E10" s="71"/>
      <c r="F10" s="71"/>
      <c r="G10" s="71"/>
      <c r="H10" s="21"/>
      <c r="I10" s="21"/>
      <c r="J10" s="21"/>
      <c r="K10" s="6"/>
      <c r="L10" s="22"/>
    </row>
    <row r="11" spans="1:12" ht="18.75" x14ac:dyDescent="0.25">
      <c r="A11" s="77" t="s">
        <v>6</v>
      </c>
      <c r="B11" s="77"/>
      <c r="C11" s="77"/>
      <c r="D11" s="87" t="s">
        <v>95</v>
      </c>
      <c r="E11" s="88"/>
      <c r="F11" s="88"/>
      <c r="G11" s="88"/>
      <c r="H11" s="83"/>
      <c r="I11" s="83"/>
      <c r="J11" s="83"/>
      <c r="K11" s="84"/>
      <c r="L11" s="32">
        <f>INT(SUM(L4:L10))</f>
        <v>110</v>
      </c>
    </row>
    <row r="13" spans="1:12" ht="30" customHeight="1" x14ac:dyDescent="0.25">
      <c r="A13" s="89" t="s">
        <v>9</v>
      </c>
      <c r="B13" s="89"/>
      <c r="C13" s="89"/>
      <c r="D13" s="90" t="s">
        <v>8</v>
      </c>
      <c r="E13" s="90"/>
      <c r="F13" s="90"/>
      <c r="G13" s="90"/>
      <c r="H13" s="90"/>
      <c r="I13" s="90"/>
      <c r="J13" s="90"/>
      <c r="K13" s="90"/>
      <c r="L13" s="90"/>
    </row>
    <row r="14" spans="1:12" ht="18.75" x14ac:dyDescent="0.3">
      <c r="A14" s="69" t="s">
        <v>3</v>
      </c>
      <c r="B14" s="69"/>
      <c r="C14" s="69"/>
      <c r="D14" s="70" t="s">
        <v>22</v>
      </c>
      <c r="E14" s="71"/>
      <c r="F14" s="71"/>
      <c r="G14" s="71"/>
      <c r="H14" s="23"/>
      <c r="I14" s="23"/>
      <c r="J14" s="23"/>
      <c r="K14" s="6"/>
      <c r="L14" s="28"/>
    </row>
    <row r="15" spans="1:12" ht="18.75" x14ac:dyDescent="0.3">
      <c r="A15" s="69" t="s">
        <v>4</v>
      </c>
      <c r="B15" s="69"/>
      <c r="C15" s="69"/>
      <c r="D15" s="82" t="s">
        <v>93</v>
      </c>
      <c r="E15" s="83"/>
      <c r="F15" s="83"/>
      <c r="G15" s="83"/>
      <c r="H15" s="23"/>
      <c r="I15" s="23"/>
      <c r="J15" s="23"/>
      <c r="K15" s="33">
        <f>L11</f>
        <v>110</v>
      </c>
      <c r="L15" s="28"/>
    </row>
    <row r="16" spans="1:12" ht="18.75" x14ac:dyDescent="0.25">
      <c r="A16" s="77" t="s">
        <v>5</v>
      </c>
      <c r="B16" s="77"/>
      <c r="C16" s="77"/>
      <c r="D16" s="82" t="s">
        <v>23</v>
      </c>
      <c r="E16" s="83"/>
      <c r="F16" s="83"/>
      <c r="G16" s="83"/>
      <c r="H16" s="23"/>
      <c r="I16" s="23"/>
      <c r="J16" s="23"/>
      <c r="K16" s="11"/>
      <c r="L16" s="28"/>
    </row>
    <row r="17" spans="1:12" ht="18.75" x14ac:dyDescent="0.25">
      <c r="A17" s="77" t="s">
        <v>6</v>
      </c>
      <c r="B17" s="77"/>
      <c r="C17" s="77"/>
      <c r="D17" s="70" t="s">
        <v>24</v>
      </c>
      <c r="E17" s="71"/>
      <c r="F17" s="71"/>
      <c r="G17" s="71"/>
      <c r="H17" s="23"/>
      <c r="I17" s="23"/>
      <c r="J17" s="23"/>
      <c r="K17" s="23"/>
      <c r="L17" s="32">
        <f>INT(K14+K15+K16)</f>
        <v>110</v>
      </c>
    </row>
    <row r="18" spans="1:12" ht="46.5" customHeight="1" x14ac:dyDescent="0.25">
      <c r="A18" s="77" t="s">
        <v>7</v>
      </c>
      <c r="B18" s="77"/>
      <c r="C18" s="77"/>
      <c r="D18" s="120" t="s">
        <v>25</v>
      </c>
      <c r="E18" s="121"/>
      <c r="F18" s="121"/>
      <c r="G18" s="121"/>
      <c r="H18" s="121"/>
      <c r="I18" s="121"/>
      <c r="J18" s="121"/>
      <c r="K18" s="65"/>
      <c r="L18" s="34"/>
    </row>
    <row r="19" spans="1:12" ht="46.5" customHeight="1" x14ac:dyDescent="0.25">
      <c r="A19" s="77" t="s">
        <v>10</v>
      </c>
      <c r="B19" s="77"/>
      <c r="C19" s="77"/>
      <c r="D19" s="122" t="s">
        <v>75</v>
      </c>
      <c r="E19" s="123"/>
      <c r="F19" s="123"/>
      <c r="G19" s="123"/>
      <c r="H19" s="123"/>
      <c r="I19" s="123"/>
      <c r="J19" s="82"/>
      <c r="K19" s="23"/>
      <c r="L19" s="9"/>
    </row>
    <row r="20" spans="1:12" ht="18.75" x14ac:dyDescent="0.25">
      <c r="A20" s="77" t="s">
        <v>11</v>
      </c>
      <c r="B20" s="77"/>
      <c r="C20" s="77"/>
      <c r="D20" s="87" t="s">
        <v>26</v>
      </c>
      <c r="E20" s="88"/>
      <c r="F20" s="88"/>
      <c r="G20" s="88"/>
      <c r="H20" s="88"/>
      <c r="I20" s="88"/>
      <c r="J20" s="88"/>
      <c r="K20" s="21"/>
      <c r="L20" s="10"/>
    </row>
    <row r="22" spans="1:12" ht="30" customHeight="1" x14ac:dyDescent="0.25">
      <c r="A22" s="89" t="s">
        <v>27</v>
      </c>
      <c r="B22" s="89"/>
      <c r="C22" s="89"/>
      <c r="D22" s="90" t="s">
        <v>28</v>
      </c>
      <c r="E22" s="90"/>
      <c r="F22" s="90"/>
      <c r="G22" s="90"/>
      <c r="H22" s="90"/>
      <c r="I22" s="90"/>
      <c r="J22" s="90"/>
      <c r="K22" s="90"/>
      <c r="L22" s="90"/>
    </row>
    <row r="23" spans="1:12" ht="18.75" customHeight="1" x14ac:dyDescent="0.3">
      <c r="A23" s="69" t="s">
        <v>3</v>
      </c>
      <c r="B23" s="69"/>
      <c r="C23" s="69"/>
      <c r="D23" s="70" t="s">
        <v>29</v>
      </c>
      <c r="E23" s="71"/>
      <c r="F23" s="71"/>
      <c r="G23" s="71"/>
      <c r="H23" s="23"/>
      <c r="I23" s="23"/>
      <c r="J23" s="23"/>
      <c r="K23" s="23"/>
      <c r="L23" s="32">
        <f>L17</f>
        <v>110</v>
      </c>
    </row>
    <row r="24" spans="1:12" ht="18.75" customHeight="1" x14ac:dyDescent="0.3">
      <c r="A24" s="69" t="s">
        <v>4</v>
      </c>
      <c r="B24" s="69"/>
      <c r="C24" s="69"/>
      <c r="D24" s="70" t="s">
        <v>30</v>
      </c>
      <c r="E24" s="71"/>
      <c r="F24" s="71"/>
      <c r="G24" s="71"/>
      <c r="H24" s="23"/>
      <c r="I24" s="23"/>
      <c r="J24" s="23"/>
      <c r="K24" s="28"/>
      <c r="L24" s="32">
        <f>L19+K15</f>
        <v>110</v>
      </c>
    </row>
    <row r="25" spans="1:12" ht="18.75" customHeight="1" x14ac:dyDescent="0.25">
      <c r="A25" s="77" t="s">
        <v>5</v>
      </c>
      <c r="B25" s="77"/>
      <c r="C25" s="77"/>
      <c r="D25" s="70" t="s">
        <v>31</v>
      </c>
      <c r="E25" s="71"/>
      <c r="F25" s="71"/>
      <c r="G25" s="71"/>
      <c r="H25" s="35">
        <f>L20</f>
        <v>0</v>
      </c>
      <c r="I25" s="36" t="s">
        <v>12</v>
      </c>
      <c r="J25" s="8"/>
      <c r="K25" s="23"/>
      <c r="L25" s="32">
        <f>H25*J25</f>
        <v>0</v>
      </c>
    </row>
    <row r="26" spans="1:12" ht="18.75" customHeight="1" x14ac:dyDescent="0.25">
      <c r="A26" s="77" t="s">
        <v>6</v>
      </c>
      <c r="B26" s="77"/>
      <c r="C26" s="77"/>
      <c r="D26" s="70" t="s">
        <v>94</v>
      </c>
      <c r="E26" s="71"/>
      <c r="F26" s="71"/>
      <c r="G26" s="71"/>
      <c r="H26" s="35">
        <f>MIN(L24,L25)</f>
        <v>0</v>
      </c>
      <c r="I26" s="36" t="s">
        <v>12</v>
      </c>
      <c r="J26" s="7"/>
      <c r="K26" s="23"/>
      <c r="L26" s="32">
        <f>INT(H26*J26)</f>
        <v>0</v>
      </c>
    </row>
    <row r="27" spans="1:12" ht="18.75" customHeight="1" x14ac:dyDescent="0.25">
      <c r="A27" s="77" t="s">
        <v>7</v>
      </c>
      <c r="B27" s="77"/>
      <c r="C27" s="77"/>
      <c r="D27" s="70" t="s">
        <v>33</v>
      </c>
      <c r="E27" s="71"/>
      <c r="F27" s="71"/>
      <c r="G27" s="71"/>
      <c r="H27" s="23"/>
      <c r="I27" s="23"/>
      <c r="J27" s="23"/>
      <c r="K27" s="23"/>
      <c r="L27" s="6"/>
    </row>
    <row r="28" spans="1:12" ht="18.75" customHeight="1" x14ac:dyDescent="0.25">
      <c r="A28" s="77" t="s">
        <v>10</v>
      </c>
      <c r="B28" s="77"/>
      <c r="C28" s="77"/>
      <c r="D28" s="70" t="s">
        <v>34</v>
      </c>
      <c r="E28" s="71"/>
      <c r="F28" s="71"/>
      <c r="G28" s="71"/>
      <c r="H28" s="23"/>
      <c r="I28" s="23"/>
      <c r="J28" s="23"/>
      <c r="K28" s="23"/>
      <c r="L28" s="37">
        <f>INT(MIN(L23,L26,L27))</f>
        <v>0</v>
      </c>
    </row>
    <row r="29" spans="1:12" ht="18.75" customHeight="1" x14ac:dyDescent="0.25">
      <c r="A29" s="98" t="s">
        <v>11</v>
      </c>
      <c r="B29" s="99"/>
      <c r="C29" s="100"/>
      <c r="D29" s="85" t="s">
        <v>35</v>
      </c>
      <c r="E29" s="86"/>
      <c r="F29" s="86"/>
      <c r="G29" s="86"/>
      <c r="H29" s="26"/>
      <c r="I29" s="26"/>
      <c r="J29" s="26"/>
      <c r="K29" s="26"/>
      <c r="L29" s="38"/>
    </row>
    <row r="30" spans="1:12" x14ac:dyDescent="0.25">
      <c r="A30" s="101"/>
      <c r="B30" s="102"/>
      <c r="C30" s="103"/>
      <c r="D30" s="39" t="s">
        <v>36</v>
      </c>
      <c r="E30" s="40"/>
      <c r="F30" s="40" t="s">
        <v>37</v>
      </c>
      <c r="G30" s="40" t="s">
        <v>45</v>
      </c>
      <c r="H30" s="17"/>
      <c r="I30" s="17"/>
      <c r="J30" s="17"/>
      <c r="K30" s="17"/>
      <c r="L30" s="41"/>
    </row>
    <row r="31" spans="1:12" x14ac:dyDescent="0.25">
      <c r="A31" s="101"/>
      <c r="B31" s="102"/>
      <c r="C31" s="103"/>
      <c r="D31" s="42" t="s">
        <v>44</v>
      </c>
      <c r="E31" s="17"/>
      <c r="F31" s="17" t="s">
        <v>38</v>
      </c>
      <c r="G31" s="43">
        <v>0.97750000000000004</v>
      </c>
      <c r="H31" s="17"/>
      <c r="I31" s="17"/>
      <c r="J31" s="17"/>
      <c r="K31" s="17"/>
      <c r="L31" s="41"/>
    </row>
    <row r="32" spans="1:12" x14ac:dyDescent="0.25">
      <c r="A32" s="101"/>
      <c r="B32" s="102"/>
      <c r="C32" s="103"/>
      <c r="D32" s="42" t="s">
        <v>44</v>
      </c>
      <c r="E32" s="17"/>
      <c r="F32" s="17" t="s">
        <v>39</v>
      </c>
      <c r="G32" s="43">
        <v>0.9</v>
      </c>
      <c r="H32" s="17"/>
      <c r="I32" s="17"/>
      <c r="J32" s="17"/>
      <c r="K32" s="17"/>
      <c r="L32" s="41"/>
    </row>
    <row r="33" spans="1:12" x14ac:dyDescent="0.25">
      <c r="A33" s="101"/>
      <c r="B33" s="102"/>
      <c r="C33" s="103"/>
      <c r="D33" s="42" t="s">
        <v>42</v>
      </c>
      <c r="E33" s="17"/>
      <c r="F33" s="17" t="s">
        <v>40</v>
      </c>
      <c r="G33" s="43">
        <v>0.85</v>
      </c>
      <c r="H33" s="17"/>
      <c r="I33" s="17"/>
      <c r="J33" s="17"/>
      <c r="K33" s="17"/>
      <c r="L33" s="41"/>
    </row>
    <row r="34" spans="1:12" ht="21" customHeight="1" x14ac:dyDescent="0.25">
      <c r="A34" s="104"/>
      <c r="B34" s="105"/>
      <c r="C34" s="106"/>
      <c r="D34" s="44" t="s">
        <v>43</v>
      </c>
      <c r="E34" s="45"/>
      <c r="F34" s="46" t="s">
        <v>41</v>
      </c>
      <c r="G34" s="47">
        <v>0.97750000000000004</v>
      </c>
      <c r="H34" s="21"/>
      <c r="I34" s="21"/>
      <c r="J34" s="21"/>
      <c r="K34" s="21"/>
      <c r="L34" s="48"/>
    </row>
    <row r="35" spans="1:12" x14ac:dyDescent="0.25">
      <c r="D35" s="49"/>
    </row>
    <row r="36" spans="1:12" ht="35.25" customHeight="1" x14ac:dyDescent="0.25">
      <c r="A36" s="75" t="s">
        <v>46</v>
      </c>
      <c r="B36" s="75"/>
      <c r="C36" s="75"/>
      <c r="D36" s="107" t="s">
        <v>47</v>
      </c>
      <c r="E36" s="76"/>
      <c r="F36" s="76"/>
      <c r="G36" s="76"/>
      <c r="H36" s="76"/>
      <c r="I36" s="76"/>
      <c r="J36" s="76"/>
      <c r="K36" s="76"/>
      <c r="L36" s="76"/>
    </row>
    <row r="37" spans="1:12" ht="18.75" x14ac:dyDescent="0.3">
      <c r="A37" s="69" t="s">
        <v>3</v>
      </c>
      <c r="B37" s="69"/>
      <c r="C37" s="69"/>
      <c r="D37" s="70" t="s">
        <v>48</v>
      </c>
      <c r="E37" s="71"/>
      <c r="F37" s="71"/>
      <c r="G37" s="23"/>
      <c r="H37" s="23"/>
      <c r="I37" s="23"/>
      <c r="J37" s="23"/>
      <c r="K37" s="23"/>
      <c r="L37" s="6"/>
    </row>
    <row r="38" spans="1:12" ht="33.75" customHeight="1" x14ac:dyDescent="0.3">
      <c r="A38" s="69" t="s">
        <v>4</v>
      </c>
      <c r="B38" s="69"/>
      <c r="C38" s="69"/>
      <c r="D38" s="108" t="s">
        <v>49</v>
      </c>
      <c r="E38" s="109"/>
      <c r="F38" s="109"/>
      <c r="G38" s="109"/>
      <c r="H38" s="23"/>
      <c r="I38" s="23"/>
      <c r="J38" s="23"/>
      <c r="K38" s="23"/>
      <c r="L38" s="25">
        <f>L28+L37</f>
        <v>0</v>
      </c>
    </row>
    <row r="39" spans="1:12" ht="18.75" x14ac:dyDescent="0.25">
      <c r="A39" s="77" t="s">
        <v>5</v>
      </c>
      <c r="B39" s="77"/>
      <c r="C39" s="77"/>
      <c r="D39" s="85" t="s">
        <v>50</v>
      </c>
      <c r="E39" s="86"/>
      <c r="F39" s="86"/>
      <c r="G39" s="86"/>
      <c r="H39" s="26"/>
      <c r="I39" s="26"/>
      <c r="J39" s="26"/>
      <c r="K39" s="26"/>
      <c r="L39" s="5"/>
    </row>
    <row r="40" spans="1:12" ht="18.75" x14ac:dyDescent="0.25">
      <c r="A40" s="77" t="s">
        <v>6</v>
      </c>
      <c r="B40" s="77"/>
      <c r="C40" s="77"/>
      <c r="D40" s="70" t="s">
        <v>51</v>
      </c>
      <c r="E40" s="71"/>
      <c r="F40" s="71"/>
      <c r="G40" s="71"/>
      <c r="H40" s="35">
        <f>L20</f>
        <v>0</v>
      </c>
      <c r="I40" s="36" t="s">
        <v>12</v>
      </c>
      <c r="J40" s="50">
        <v>0.2</v>
      </c>
      <c r="K40" s="23"/>
      <c r="L40" s="32">
        <f>H40*J40</f>
        <v>0</v>
      </c>
    </row>
    <row r="41" spans="1:12" ht="18.75" x14ac:dyDescent="0.25">
      <c r="A41" s="77" t="s">
        <v>7</v>
      </c>
      <c r="B41" s="77"/>
      <c r="C41" s="77"/>
      <c r="D41" s="70" t="s">
        <v>52</v>
      </c>
      <c r="E41" s="71"/>
      <c r="F41" s="71"/>
      <c r="G41" s="71"/>
      <c r="H41" s="21"/>
      <c r="I41" s="51"/>
      <c r="J41" s="21"/>
      <c r="K41" s="21"/>
      <c r="L41" s="32">
        <f>MIN((L39,L40))</f>
        <v>0</v>
      </c>
    </row>
    <row r="42" spans="1:12" ht="18.75" x14ac:dyDescent="0.25">
      <c r="A42" s="77" t="s">
        <v>10</v>
      </c>
      <c r="B42" s="77"/>
      <c r="C42" s="77"/>
      <c r="D42" s="82" t="s">
        <v>53</v>
      </c>
      <c r="E42" s="83"/>
      <c r="F42" s="83"/>
      <c r="G42" s="83"/>
      <c r="H42" s="35">
        <f>L27</f>
        <v>0</v>
      </c>
      <c r="I42" s="36" t="s">
        <v>12</v>
      </c>
      <c r="J42" s="50">
        <v>1.2</v>
      </c>
      <c r="K42" s="23"/>
      <c r="L42" s="32">
        <f>H42*J42</f>
        <v>0</v>
      </c>
    </row>
    <row r="43" spans="1:12" ht="18.75" x14ac:dyDescent="0.25">
      <c r="A43" s="77" t="s">
        <v>11</v>
      </c>
      <c r="B43" s="77"/>
      <c r="C43" s="77"/>
      <c r="D43" s="70" t="s">
        <v>54</v>
      </c>
      <c r="E43" s="71"/>
      <c r="F43" s="71"/>
      <c r="G43" s="71"/>
      <c r="H43" s="71"/>
      <c r="I43" s="71"/>
      <c r="J43" s="71"/>
      <c r="K43" s="71"/>
      <c r="L43" s="32">
        <f>MIN((L38+L41), L42)</f>
        <v>0</v>
      </c>
    </row>
    <row r="45" spans="1:12" ht="30" customHeight="1" x14ac:dyDescent="0.25">
      <c r="A45" s="89" t="s">
        <v>55</v>
      </c>
      <c r="B45" s="89"/>
      <c r="C45" s="89"/>
      <c r="D45" s="90" t="s">
        <v>56</v>
      </c>
      <c r="E45" s="90"/>
      <c r="F45" s="90"/>
      <c r="G45" s="90"/>
      <c r="H45" s="90"/>
      <c r="I45" s="90"/>
      <c r="J45" s="90"/>
      <c r="K45" s="90"/>
      <c r="L45" s="90"/>
    </row>
    <row r="46" spans="1:12" ht="18.75" x14ac:dyDescent="0.3">
      <c r="A46" s="69" t="s">
        <v>3</v>
      </c>
      <c r="B46" s="69"/>
      <c r="C46" s="69"/>
      <c r="D46" s="70" t="s">
        <v>57</v>
      </c>
      <c r="E46" s="71"/>
      <c r="F46" s="71"/>
      <c r="G46" s="71"/>
      <c r="H46" s="71"/>
      <c r="I46" s="71"/>
      <c r="J46" s="71"/>
      <c r="K46" s="72"/>
      <c r="L46" s="52" t="str">
        <f>IFERROR(L43/L20,"")</f>
        <v/>
      </c>
    </row>
    <row r="48" spans="1:12" ht="30" customHeight="1" x14ac:dyDescent="0.25">
      <c r="A48" s="89" t="s">
        <v>59</v>
      </c>
      <c r="B48" s="89"/>
      <c r="C48" s="89"/>
      <c r="D48" s="110" t="s">
        <v>58</v>
      </c>
      <c r="E48" s="110"/>
      <c r="F48" s="110"/>
      <c r="G48" s="110"/>
      <c r="H48" s="110"/>
      <c r="I48" s="110"/>
      <c r="J48" s="110"/>
      <c r="K48" s="110"/>
      <c r="L48" s="110"/>
    </row>
    <row r="49" spans="1:12" ht="18.75" customHeight="1" x14ac:dyDescent="0.25">
      <c r="A49" s="98" t="s">
        <v>3</v>
      </c>
      <c r="B49" s="99"/>
      <c r="C49" s="100"/>
      <c r="D49" s="78" t="s">
        <v>61</v>
      </c>
      <c r="E49" s="79"/>
      <c r="F49" s="79"/>
      <c r="G49" s="79"/>
      <c r="H49" s="79"/>
      <c r="I49" s="79"/>
      <c r="J49" s="79"/>
      <c r="K49" s="26"/>
      <c r="L49" s="27">
        <f>K50+K51+K52</f>
        <v>110</v>
      </c>
    </row>
    <row r="50" spans="1:12" x14ac:dyDescent="0.25">
      <c r="A50" s="101"/>
      <c r="B50" s="102"/>
      <c r="C50" s="103"/>
      <c r="D50" s="53"/>
      <c r="E50" s="80" t="s">
        <v>90</v>
      </c>
      <c r="F50" s="80"/>
      <c r="G50" s="80"/>
      <c r="H50" s="80"/>
      <c r="I50" s="80"/>
      <c r="J50" s="80"/>
      <c r="K50" s="54">
        <f>L11</f>
        <v>110</v>
      </c>
      <c r="L50" s="18"/>
    </row>
    <row r="51" spans="1:12" x14ac:dyDescent="0.25">
      <c r="A51" s="101"/>
      <c r="B51" s="102"/>
      <c r="C51" s="103"/>
      <c r="D51" s="53"/>
      <c r="E51" s="80" t="s">
        <v>62</v>
      </c>
      <c r="F51" s="80"/>
      <c r="G51" s="80"/>
      <c r="H51" s="80"/>
      <c r="I51" s="80"/>
      <c r="J51" s="81"/>
      <c r="K51" s="4"/>
      <c r="L51" s="18"/>
    </row>
    <row r="52" spans="1:12" x14ac:dyDescent="0.25">
      <c r="A52" s="104"/>
      <c r="B52" s="105"/>
      <c r="C52" s="106"/>
      <c r="D52" s="55"/>
      <c r="E52" s="111" t="s">
        <v>105</v>
      </c>
      <c r="F52" s="111"/>
      <c r="G52" s="111"/>
      <c r="H52" s="111"/>
      <c r="I52" s="111"/>
      <c r="J52" s="111"/>
      <c r="K52" s="4"/>
      <c r="L52" s="22"/>
    </row>
    <row r="53" spans="1:12" x14ac:dyDescent="0.25">
      <c r="A53" s="98" t="s">
        <v>4</v>
      </c>
      <c r="B53" s="99"/>
      <c r="C53" s="100"/>
      <c r="D53" s="85" t="s">
        <v>109</v>
      </c>
      <c r="E53" s="86"/>
      <c r="F53" s="86"/>
      <c r="G53" s="86"/>
      <c r="H53" s="86"/>
      <c r="I53" s="86"/>
      <c r="J53" s="86"/>
      <c r="L53" s="56">
        <f>SUM(K54:K56)</f>
        <v>0</v>
      </c>
    </row>
    <row r="54" spans="1:12" x14ac:dyDescent="0.25">
      <c r="A54" s="101"/>
      <c r="B54" s="102"/>
      <c r="C54" s="103"/>
      <c r="E54" s="80" t="s">
        <v>91</v>
      </c>
      <c r="F54" s="80"/>
      <c r="G54" s="80"/>
      <c r="H54" s="80"/>
      <c r="I54" s="80"/>
      <c r="J54" s="80"/>
      <c r="K54" s="57">
        <f>K8</f>
        <v>0</v>
      </c>
      <c r="L54" s="18"/>
    </row>
    <row r="55" spans="1:12" x14ac:dyDescent="0.25">
      <c r="A55" s="101"/>
      <c r="B55" s="102"/>
      <c r="C55" s="103"/>
      <c r="E55" s="80" t="s">
        <v>100</v>
      </c>
      <c r="F55" s="80"/>
      <c r="G55" s="80"/>
      <c r="H55" s="80"/>
      <c r="I55" s="80"/>
      <c r="J55" s="80"/>
      <c r="K55" s="57">
        <f>K10</f>
        <v>0</v>
      </c>
      <c r="L55" s="18"/>
    </row>
    <row r="56" spans="1:12" x14ac:dyDescent="0.25">
      <c r="A56" s="104"/>
      <c r="B56" s="105"/>
      <c r="C56" s="106"/>
      <c r="E56" s="80" t="s">
        <v>101</v>
      </c>
      <c r="F56" s="80"/>
      <c r="G56" s="80"/>
      <c r="H56" s="80"/>
      <c r="I56" s="80"/>
      <c r="J56" s="80"/>
      <c r="K56" s="3"/>
      <c r="L56" s="18"/>
    </row>
    <row r="57" spans="1:12" ht="18.75" x14ac:dyDescent="0.25">
      <c r="A57" s="77" t="s">
        <v>5</v>
      </c>
      <c r="B57" s="77"/>
      <c r="C57" s="77"/>
      <c r="D57" s="70" t="s">
        <v>67</v>
      </c>
      <c r="E57" s="71"/>
      <c r="F57" s="71"/>
      <c r="G57" s="71"/>
      <c r="H57" s="71"/>
      <c r="I57" s="71"/>
      <c r="J57" s="71"/>
      <c r="K57" s="23"/>
      <c r="L57" s="32">
        <f>L49-L53</f>
        <v>110</v>
      </c>
    </row>
    <row r="58" spans="1:12" x14ac:dyDescent="0.25">
      <c r="A58" s="112" t="s">
        <v>116</v>
      </c>
      <c r="B58" s="112"/>
      <c r="C58" s="112"/>
      <c r="D58" s="112"/>
      <c r="E58" s="112"/>
      <c r="F58" s="114" t="s">
        <v>68</v>
      </c>
      <c r="G58" s="114"/>
      <c r="H58" s="114"/>
      <c r="I58" s="114"/>
      <c r="J58" s="114"/>
      <c r="K58" s="116" t="s">
        <v>69</v>
      </c>
      <c r="L58" s="116"/>
    </row>
    <row r="59" spans="1:12" x14ac:dyDescent="0.25">
      <c r="A59" s="113"/>
      <c r="B59" s="113"/>
      <c r="C59" s="113"/>
      <c r="D59" s="113"/>
      <c r="E59" s="113"/>
      <c r="F59" s="115"/>
      <c r="G59" s="115"/>
      <c r="H59" s="115"/>
      <c r="I59" s="115"/>
      <c r="J59" s="115"/>
      <c r="K59" s="117"/>
      <c r="L59" s="117"/>
    </row>
  </sheetData>
  <sheetProtection algorithmName="SHA-512" hashValue="EItQ1Lt8dPh8/EFnHljlPDa8WfabQrlWxmLbS6n2uYr+tvymmxKKrypZZT58QoeJO4+3J4DXP5bM+fsPzuGSZQ==" saltValue="q/IsCYiemA3D2MGnZ4z9fQ==" spinCount="100000" sheet="1" objects="1" scenarios="1" selectLockedCells="1"/>
  <mergeCells count="84">
    <mergeCell ref="A58:E59"/>
    <mergeCell ref="F58:J59"/>
    <mergeCell ref="K58:L59"/>
    <mergeCell ref="E55:J55"/>
    <mergeCell ref="E56:J56"/>
    <mergeCell ref="A57:C57"/>
    <mergeCell ref="D57:J57"/>
    <mergeCell ref="A53:C56"/>
    <mergeCell ref="D53:J53"/>
    <mergeCell ref="E54:J54"/>
    <mergeCell ref="A46:C46"/>
    <mergeCell ref="D46:K46"/>
    <mergeCell ref="A48:C48"/>
    <mergeCell ref="D48:L48"/>
    <mergeCell ref="A49:C52"/>
    <mergeCell ref="D49:J49"/>
    <mergeCell ref="E50:J50"/>
    <mergeCell ref="E51:J51"/>
    <mergeCell ref="E52:J52"/>
    <mergeCell ref="A42:C42"/>
    <mergeCell ref="D42:G42"/>
    <mergeCell ref="A43:C43"/>
    <mergeCell ref="D43:K43"/>
    <mergeCell ref="A45:C45"/>
    <mergeCell ref="D45:L45"/>
    <mergeCell ref="A39:C39"/>
    <mergeCell ref="D39:G39"/>
    <mergeCell ref="A40:C40"/>
    <mergeCell ref="D40:G40"/>
    <mergeCell ref="A41:C41"/>
    <mergeCell ref="D41:G41"/>
    <mergeCell ref="A36:C36"/>
    <mergeCell ref="D36:L36"/>
    <mergeCell ref="A37:C37"/>
    <mergeCell ref="D37:F37"/>
    <mergeCell ref="A38:C38"/>
    <mergeCell ref="D38:G38"/>
    <mergeCell ref="A27:C27"/>
    <mergeCell ref="D27:G27"/>
    <mergeCell ref="A28:C28"/>
    <mergeCell ref="D28:G28"/>
    <mergeCell ref="A29:C34"/>
    <mergeCell ref="D29:G29"/>
    <mergeCell ref="A24:C24"/>
    <mergeCell ref="D24:G24"/>
    <mergeCell ref="A25:C25"/>
    <mergeCell ref="D25:G25"/>
    <mergeCell ref="A26:C26"/>
    <mergeCell ref="D26:G26"/>
    <mergeCell ref="A20:C20"/>
    <mergeCell ref="D20:J20"/>
    <mergeCell ref="A22:C22"/>
    <mergeCell ref="D22:L22"/>
    <mergeCell ref="A23:C23"/>
    <mergeCell ref="D23:G23"/>
    <mergeCell ref="A17:C17"/>
    <mergeCell ref="D17:G17"/>
    <mergeCell ref="A18:C18"/>
    <mergeCell ref="D18:J18"/>
    <mergeCell ref="A19:C19"/>
    <mergeCell ref="D19:J19"/>
    <mergeCell ref="A14:C14"/>
    <mergeCell ref="D14:G14"/>
    <mergeCell ref="A15:C15"/>
    <mergeCell ref="D15:G15"/>
    <mergeCell ref="A16:C16"/>
    <mergeCell ref="D16:G16"/>
    <mergeCell ref="A10:C10"/>
    <mergeCell ref="D10:G10"/>
    <mergeCell ref="A11:C11"/>
    <mergeCell ref="D11:K11"/>
    <mergeCell ref="A13:C13"/>
    <mergeCell ref="D13:L13"/>
    <mergeCell ref="A9:C9"/>
    <mergeCell ref="D9:G9"/>
    <mergeCell ref="A1:L1"/>
    <mergeCell ref="A3:C3"/>
    <mergeCell ref="D3:L3"/>
    <mergeCell ref="A4:C8"/>
    <mergeCell ref="D4:K4"/>
    <mergeCell ref="E5:G5"/>
    <mergeCell ref="E6:G6"/>
    <mergeCell ref="E7:G7"/>
    <mergeCell ref="E8:G8"/>
  </mergeCells>
  <printOptions horizontalCentered="1"/>
  <pageMargins left="0.8" right="0.45" top="0.75" bottom="0.75" header="0.3" footer="0.3"/>
  <pageSetup scale="53" fitToHeight="0" orientation="portrait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046F66-1EAC-4304-A78F-21B35FA6CBC4}">
          <x14:formula1>
            <xm:f>'Hidden Data'!$D$1:$D$5</xm:f>
          </x14:formula1>
          <xm:sqref>J26</xm:sqref>
        </x14:dataValidation>
        <x14:dataValidation type="list" allowBlank="1" showInputMessage="1" showErrorMessage="1" xr:uid="{111F2A4F-F3D9-4EFF-9175-ACD4EE68DDFE}">
          <x14:formula1>
            <xm:f>'Hidden Data'!$C$1:$C$3</xm:f>
          </x14:formula1>
          <xm:sqref>J25</xm:sqref>
        </x14:dataValidation>
        <x14:dataValidation type="list" allowBlank="1" showInputMessage="1" showErrorMessage="1" xr:uid="{EBAE35D3-F929-4E9C-866C-2E6780FEF959}">
          <x14:formula1>
            <xm:f>'Hidden Data'!$B$1:$B$4</xm:f>
          </x14:formula1>
          <xm:sqref>H9</xm:sqref>
        </x14:dataValidation>
        <x14:dataValidation type="list" showInputMessage="1" showErrorMessage="1" xr:uid="{516FE14D-B8E9-4D0D-A185-845D62E0BDB1}">
          <x14:formula1>
            <xm:f>'Hidden Data'!$A$1:$A$6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39FF-8D20-44D9-B334-3CA20747DE91}">
  <sheetPr>
    <tabColor rgb="FFCC3300"/>
    <pageSetUpPr fitToPage="1"/>
  </sheetPr>
  <dimension ref="A1:L64"/>
  <sheetViews>
    <sheetView showGridLines="0" zoomScale="115" zoomScaleNormal="115" zoomScalePageLayoutView="40" workbookViewId="0">
      <selection activeCell="K5" sqref="K5"/>
    </sheetView>
  </sheetViews>
  <sheetFormatPr defaultRowHeight="15" x14ac:dyDescent="0.25"/>
  <cols>
    <col min="1" max="1" width="10.42578125" style="15" customWidth="1"/>
    <col min="2" max="2" width="3" style="15" customWidth="1"/>
    <col min="3" max="3" width="1.140625" style="15" customWidth="1"/>
    <col min="4" max="4" width="7.42578125" style="15" customWidth="1"/>
    <col min="5" max="5" width="29" style="15" customWidth="1"/>
    <col min="6" max="6" width="32.5703125" style="15" customWidth="1"/>
    <col min="7" max="7" width="14.7109375" style="15" customWidth="1"/>
    <col min="8" max="8" width="12.28515625" style="15" customWidth="1"/>
    <col min="9" max="9" width="5.7109375" style="15" customWidth="1"/>
    <col min="10" max="11" width="15.7109375" style="15" customWidth="1"/>
    <col min="12" max="12" width="16" style="15" customWidth="1"/>
    <col min="13" max="16384" width="9.140625" style="15"/>
  </cols>
  <sheetData>
    <row r="1" spans="1:12" ht="59.25" customHeight="1" x14ac:dyDescent="0.25">
      <c r="A1" s="73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30" customHeight="1" x14ac:dyDescent="0.25">
      <c r="A3" s="126" t="s">
        <v>1</v>
      </c>
      <c r="B3" s="126"/>
      <c r="C3" s="126"/>
      <c r="D3" s="127" t="s">
        <v>2</v>
      </c>
      <c r="E3" s="127"/>
      <c r="F3" s="127"/>
      <c r="G3" s="127"/>
      <c r="H3" s="127"/>
      <c r="I3" s="127"/>
      <c r="J3" s="127"/>
      <c r="K3" s="127"/>
      <c r="L3" s="127"/>
    </row>
    <row r="4" spans="1:12" ht="15" customHeight="1" x14ac:dyDescent="0.25">
      <c r="A4" s="125" t="s">
        <v>3</v>
      </c>
      <c r="B4" s="125"/>
      <c r="C4" s="125"/>
      <c r="D4" s="78" t="s">
        <v>13</v>
      </c>
      <c r="E4" s="79"/>
      <c r="F4" s="79"/>
      <c r="G4" s="79"/>
      <c r="H4" s="79"/>
      <c r="I4" s="79"/>
      <c r="J4" s="79"/>
      <c r="K4" s="79"/>
      <c r="L4" s="16">
        <f>INT(SUM(K5:K11))</f>
        <v>110</v>
      </c>
    </row>
    <row r="5" spans="1:12" ht="15" customHeight="1" x14ac:dyDescent="0.25">
      <c r="A5" s="125"/>
      <c r="B5" s="125"/>
      <c r="C5" s="125"/>
      <c r="D5" s="17"/>
      <c r="E5" s="80" t="s">
        <v>21</v>
      </c>
      <c r="F5" s="80"/>
      <c r="G5" s="80"/>
      <c r="H5" s="17"/>
      <c r="I5" s="17"/>
      <c r="J5" s="17"/>
      <c r="K5" s="13"/>
      <c r="L5" s="18"/>
    </row>
    <row r="6" spans="1:12" ht="15" customHeight="1" x14ac:dyDescent="0.25">
      <c r="A6" s="125"/>
      <c r="B6" s="125"/>
      <c r="C6" s="125"/>
      <c r="D6" s="17"/>
      <c r="E6" s="80" t="s">
        <v>14</v>
      </c>
      <c r="F6" s="80"/>
      <c r="G6" s="81"/>
      <c r="H6" s="12"/>
      <c r="I6" s="19" t="s">
        <v>12</v>
      </c>
      <c r="J6" s="14">
        <v>0</v>
      </c>
      <c r="K6" s="68">
        <f>H6*J6</f>
        <v>0</v>
      </c>
      <c r="L6" s="18"/>
    </row>
    <row r="7" spans="1:12" ht="15" customHeight="1" x14ac:dyDescent="0.25">
      <c r="A7" s="125"/>
      <c r="B7" s="125"/>
      <c r="C7" s="125"/>
      <c r="D7" s="17"/>
      <c r="E7" s="80" t="s">
        <v>15</v>
      </c>
      <c r="F7" s="80"/>
      <c r="G7" s="80"/>
      <c r="H7" s="17"/>
      <c r="I7" s="17"/>
      <c r="J7" s="17"/>
      <c r="K7" s="20">
        <v>110</v>
      </c>
      <c r="L7" s="18"/>
    </row>
    <row r="8" spans="1:12" ht="15" customHeight="1" x14ac:dyDescent="0.25">
      <c r="A8" s="125"/>
      <c r="B8" s="125"/>
      <c r="C8" s="125"/>
      <c r="D8" s="17"/>
      <c r="E8" s="80" t="s">
        <v>16</v>
      </c>
      <c r="F8" s="80"/>
      <c r="G8" s="80"/>
      <c r="H8" s="17"/>
      <c r="I8" s="17"/>
      <c r="J8" s="17"/>
      <c r="K8" s="13"/>
      <c r="L8" s="18"/>
    </row>
    <row r="9" spans="1:12" ht="15" customHeight="1" x14ac:dyDescent="0.25">
      <c r="A9" s="125"/>
      <c r="B9" s="125"/>
      <c r="C9" s="125"/>
      <c r="D9" s="17"/>
      <c r="E9" s="80" t="s">
        <v>17</v>
      </c>
      <c r="F9" s="80"/>
      <c r="G9" s="80"/>
      <c r="H9" s="17"/>
      <c r="I9" s="17"/>
      <c r="J9" s="17"/>
      <c r="K9" s="13"/>
      <c r="L9" s="18"/>
    </row>
    <row r="10" spans="1:12" ht="15" customHeight="1" x14ac:dyDescent="0.25">
      <c r="A10" s="125"/>
      <c r="B10" s="125"/>
      <c r="C10" s="125"/>
      <c r="D10" s="17"/>
      <c r="E10" s="80" t="s">
        <v>18</v>
      </c>
      <c r="F10" s="80"/>
      <c r="G10" s="80"/>
      <c r="H10" s="17"/>
      <c r="I10" s="17"/>
      <c r="J10" s="17"/>
      <c r="K10" s="13"/>
      <c r="L10" s="18"/>
    </row>
    <row r="11" spans="1:12" ht="15" customHeight="1" x14ac:dyDescent="0.25">
      <c r="A11" s="125"/>
      <c r="B11" s="125"/>
      <c r="C11" s="125"/>
      <c r="D11" s="21"/>
      <c r="E11" s="111" t="s">
        <v>19</v>
      </c>
      <c r="F11" s="111"/>
      <c r="G11" s="111"/>
      <c r="H11" s="21"/>
      <c r="I11" s="21"/>
      <c r="J11" s="21"/>
      <c r="K11" s="13"/>
      <c r="L11" s="22"/>
    </row>
    <row r="12" spans="1:12" ht="18.75" x14ac:dyDescent="0.3">
      <c r="A12" s="124" t="s">
        <v>4</v>
      </c>
      <c r="B12" s="124"/>
      <c r="C12" s="124"/>
      <c r="D12" s="70" t="s">
        <v>20</v>
      </c>
      <c r="E12" s="71"/>
      <c r="F12" s="71"/>
      <c r="G12" s="72"/>
      <c r="H12" s="8"/>
      <c r="I12" s="23"/>
      <c r="J12" s="23"/>
      <c r="K12" s="23"/>
      <c r="L12" s="24">
        <f>ROUNDDOWN(H12*K5,0)</f>
        <v>0</v>
      </c>
    </row>
    <row r="13" spans="1:12" ht="18.75" customHeight="1" x14ac:dyDescent="0.25">
      <c r="A13" s="125" t="s">
        <v>6</v>
      </c>
      <c r="B13" s="125"/>
      <c r="C13" s="125"/>
      <c r="D13" s="85" t="s">
        <v>115</v>
      </c>
      <c r="E13" s="79"/>
      <c r="F13" s="79"/>
      <c r="G13" s="79"/>
      <c r="H13" s="21"/>
      <c r="I13" s="21"/>
      <c r="J13" s="21"/>
      <c r="K13" s="6"/>
      <c r="L13" s="22"/>
    </row>
    <row r="14" spans="1:12" ht="18.75" x14ac:dyDescent="0.25">
      <c r="A14" s="125" t="s">
        <v>7</v>
      </c>
      <c r="B14" s="125"/>
      <c r="C14" s="125"/>
      <c r="D14" s="82" t="s">
        <v>110</v>
      </c>
      <c r="E14" s="83"/>
      <c r="F14" s="83"/>
      <c r="G14" s="83"/>
      <c r="H14" s="83"/>
      <c r="I14" s="83"/>
      <c r="J14" s="83"/>
      <c r="K14" s="84"/>
      <c r="L14" s="32">
        <f>INT(SUM(L4:L12,K13))</f>
        <v>110</v>
      </c>
    </row>
    <row r="16" spans="1:12" ht="30" customHeight="1" x14ac:dyDescent="0.25">
      <c r="A16" s="128" t="s">
        <v>9</v>
      </c>
      <c r="B16" s="128"/>
      <c r="C16" s="128"/>
      <c r="D16" s="129" t="s">
        <v>8</v>
      </c>
      <c r="E16" s="129"/>
      <c r="F16" s="129"/>
      <c r="G16" s="129"/>
      <c r="H16" s="129"/>
      <c r="I16" s="129"/>
      <c r="J16" s="129"/>
      <c r="K16" s="129"/>
      <c r="L16" s="129"/>
    </row>
    <row r="17" spans="1:12" ht="18.75" x14ac:dyDescent="0.3">
      <c r="A17" s="124" t="s">
        <v>3</v>
      </c>
      <c r="B17" s="124"/>
      <c r="C17" s="124"/>
      <c r="D17" s="70" t="s">
        <v>71</v>
      </c>
      <c r="E17" s="71"/>
      <c r="F17" s="71"/>
      <c r="G17" s="71"/>
      <c r="H17" s="23"/>
      <c r="I17" s="23"/>
      <c r="J17" s="23"/>
      <c r="K17" s="6"/>
      <c r="L17" s="28"/>
    </row>
    <row r="18" spans="1:12" ht="18.75" x14ac:dyDescent="0.3">
      <c r="A18" s="124" t="s">
        <v>4</v>
      </c>
      <c r="B18" s="124"/>
      <c r="C18" s="124"/>
      <c r="D18" s="70" t="s">
        <v>72</v>
      </c>
      <c r="E18" s="71"/>
      <c r="F18" s="71"/>
      <c r="G18" s="71"/>
      <c r="H18" s="23"/>
      <c r="I18" s="23"/>
      <c r="J18" s="23"/>
      <c r="K18" s="5"/>
      <c r="L18" s="28"/>
    </row>
    <row r="19" spans="1:12" ht="18.75" x14ac:dyDescent="0.25">
      <c r="A19" s="125" t="s">
        <v>5</v>
      </c>
      <c r="B19" s="125"/>
      <c r="C19" s="125"/>
      <c r="D19" s="29" t="s">
        <v>73</v>
      </c>
      <c r="E19" s="30"/>
      <c r="F19" s="30"/>
      <c r="G19" s="30"/>
      <c r="H19" s="23"/>
      <c r="I19" s="23"/>
      <c r="J19" s="23"/>
      <c r="K19" s="31"/>
      <c r="L19" s="32">
        <f>INT(K17-K18)</f>
        <v>0</v>
      </c>
    </row>
    <row r="20" spans="1:12" ht="33" customHeight="1" x14ac:dyDescent="0.25">
      <c r="A20" s="125" t="s">
        <v>6</v>
      </c>
      <c r="B20" s="125"/>
      <c r="C20" s="125"/>
      <c r="D20" s="91" t="s">
        <v>74</v>
      </c>
      <c r="E20" s="92"/>
      <c r="F20" s="92"/>
      <c r="G20" s="92"/>
      <c r="H20" s="92"/>
      <c r="I20" s="92"/>
      <c r="J20" s="92"/>
      <c r="K20" s="63"/>
      <c r="L20" s="34"/>
    </row>
    <row r="21" spans="1:12" ht="50.25" customHeight="1" x14ac:dyDescent="0.25">
      <c r="A21" s="125" t="s">
        <v>7</v>
      </c>
      <c r="B21" s="125"/>
      <c r="C21" s="125"/>
      <c r="D21" s="93" t="s">
        <v>79</v>
      </c>
      <c r="E21" s="94"/>
      <c r="F21" s="94"/>
      <c r="G21" s="94"/>
      <c r="H21" s="94"/>
      <c r="I21" s="94"/>
      <c r="J21" s="95"/>
      <c r="K21" s="23"/>
      <c r="L21" s="9"/>
    </row>
    <row r="22" spans="1:12" ht="18.75" x14ac:dyDescent="0.25">
      <c r="A22" s="125" t="s">
        <v>10</v>
      </c>
      <c r="B22" s="125"/>
      <c r="C22" s="125"/>
      <c r="D22" s="87" t="s">
        <v>26</v>
      </c>
      <c r="E22" s="88"/>
      <c r="F22" s="88"/>
      <c r="G22" s="88"/>
      <c r="H22" s="88"/>
      <c r="I22" s="88"/>
      <c r="J22" s="88"/>
      <c r="K22" s="21"/>
      <c r="L22" s="10"/>
    </row>
    <row r="24" spans="1:12" ht="30" customHeight="1" x14ac:dyDescent="0.25">
      <c r="A24" s="128" t="s">
        <v>27</v>
      </c>
      <c r="B24" s="128"/>
      <c r="C24" s="128"/>
      <c r="D24" s="129" t="s">
        <v>28</v>
      </c>
      <c r="E24" s="129"/>
      <c r="F24" s="129"/>
      <c r="G24" s="129"/>
      <c r="H24" s="129"/>
      <c r="I24" s="129"/>
      <c r="J24" s="129"/>
      <c r="K24" s="129"/>
      <c r="L24" s="129"/>
    </row>
    <row r="25" spans="1:12" ht="18.75" customHeight="1" x14ac:dyDescent="0.3">
      <c r="A25" s="124" t="s">
        <v>3</v>
      </c>
      <c r="B25" s="124"/>
      <c r="C25" s="124"/>
      <c r="D25" s="70" t="s">
        <v>112</v>
      </c>
      <c r="E25" s="71"/>
      <c r="F25" s="71"/>
      <c r="G25" s="71"/>
      <c r="H25" s="23"/>
      <c r="I25" s="23"/>
      <c r="J25" s="23"/>
      <c r="K25" s="23"/>
      <c r="L25" s="32">
        <f>L21+L14</f>
        <v>110</v>
      </c>
    </row>
    <row r="26" spans="1:12" ht="18.75" customHeight="1" x14ac:dyDescent="0.25">
      <c r="A26" s="125" t="s">
        <v>4</v>
      </c>
      <c r="B26" s="125"/>
      <c r="C26" s="125"/>
      <c r="D26" s="85" t="s">
        <v>76</v>
      </c>
      <c r="E26" s="86"/>
      <c r="F26" s="86"/>
      <c r="G26" s="86"/>
      <c r="H26" s="59">
        <f>L22</f>
        <v>0</v>
      </c>
      <c r="I26" s="60" t="s">
        <v>12</v>
      </c>
      <c r="J26" s="66"/>
      <c r="K26" s="26"/>
      <c r="L26" s="27">
        <f>H26*J26</f>
        <v>0</v>
      </c>
    </row>
    <row r="27" spans="1:12" ht="18.75" customHeight="1" x14ac:dyDescent="0.25">
      <c r="A27" s="125" t="s">
        <v>5</v>
      </c>
      <c r="B27" s="125"/>
      <c r="C27" s="125"/>
      <c r="D27" s="70" t="s">
        <v>78</v>
      </c>
      <c r="E27" s="71"/>
      <c r="F27" s="71"/>
      <c r="G27" s="71"/>
      <c r="H27" s="71"/>
      <c r="I27" s="71"/>
      <c r="J27" s="71"/>
      <c r="K27" s="72"/>
      <c r="L27" s="6"/>
    </row>
    <row r="28" spans="1:12" ht="18.75" customHeight="1" x14ac:dyDescent="0.25">
      <c r="A28" s="125" t="s">
        <v>6</v>
      </c>
      <c r="B28" s="125"/>
      <c r="C28" s="125"/>
      <c r="D28" s="96" t="s">
        <v>77</v>
      </c>
      <c r="E28" s="97"/>
      <c r="F28" s="97"/>
      <c r="G28" s="97"/>
      <c r="H28" s="54">
        <f>MIN(L25,L26)</f>
        <v>0</v>
      </c>
      <c r="I28" s="51" t="s">
        <v>12</v>
      </c>
      <c r="J28" s="67"/>
      <c r="K28" s="21"/>
      <c r="L28" s="61">
        <f>INT((H28*J28)-L27)</f>
        <v>0</v>
      </c>
    </row>
    <row r="29" spans="1:12" ht="18.75" customHeight="1" x14ac:dyDescent="0.25">
      <c r="A29" s="125" t="s">
        <v>7</v>
      </c>
      <c r="B29" s="125"/>
      <c r="C29" s="125"/>
      <c r="D29" s="70" t="s">
        <v>33</v>
      </c>
      <c r="E29" s="71"/>
      <c r="F29" s="71"/>
      <c r="G29" s="71"/>
      <c r="H29" s="23"/>
      <c r="I29" s="23"/>
      <c r="J29" s="23"/>
      <c r="K29" s="23"/>
      <c r="L29" s="6"/>
    </row>
    <row r="30" spans="1:12" ht="18.75" customHeight="1" x14ac:dyDescent="0.25">
      <c r="A30" s="125" t="s">
        <v>10</v>
      </c>
      <c r="B30" s="125"/>
      <c r="C30" s="125"/>
      <c r="D30" s="70" t="s">
        <v>34</v>
      </c>
      <c r="E30" s="71"/>
      <c r="F30" s="71"/>
      <c r="G30" s="71"/>
      <c r="H30" s="23"/>
      <c r="I30" s="23"/>
      <c r="J30" s="23"/>
      <c r="K30" s="23"/>
      <c r="L30" s="37">
        <f>INT(MIN(L25,L28,L29))</f>
        <v>0</v>
      </c>
    </row>
    <row r="31" spans="1:12" ht="18.75" customHeight="1" x14ac:dyDescent="0.25">
      <c r="A31" s="130" t="s">
        <v>11</v>
      </c>
      <c r="B31" s="131"/>
      <c r="C31" s="132"/>
      <c r="D31" s="85" t="s">
        <v>35</v>
      </c>
      <c r="E31" s="86"/>
      <c r="F31" s="86"/>
      <c r="G31" s="86"/>
      <c r="H31" s="26"/>
      <c r="I31" s="26"/>
      <c r="J31" s="26"/>
      <c r="K31" s="26"/>
      <c r="L31" s="38"/>
    </row>
    <row r="32" spans="1:12" x14ac:dyDescent="0.25">
      <c r="A32" s="133"/>
      <c r="B32" s="134"/>
      <c r="C32" s="135"/>
      <c r="D32" s="39" t="s">
        <v>36</v>
      </c>
      <c r="E32" s="40"/>
      <c r="F32" s="40" t="s">
        <v>37</v>
      </c>
      <c r="G32" s="40" t="s">
        <v>45</v>
      </c>
      <c r="H32" s="17"/>
      <c r="I32" s="17"/>
      <c r="J32" s="17"/>
      <c r="K32" s="17"/>
      <c r="L32" s="41"/>
    </row>
    <row r="33" spans="1:12" x14ac:dyDescent="0.25">
      <c r="A33" s="133"/>
      <c r="B33" s="134"/>
      <c r="C33" s="135"/>
      <c r="D33" s="42" t="s">
        <v>44</v>
      </c>
      <c r="E33" s="17"/>
      <c r="F33" s="17" t="s">
        <v>38</v>
      </c>
      <c r="G33" s="43">
        <v>0.96499999999999997</v>
      </c>
      <c r="H33" s="17"/>
      <c r="I33" s="17"/>
      <c r="J33" s="17"/>
      <c r="K33" s="17"/>
      <c r="L33" s="41"/>
    </row>
    <row r="34" spans="1:12" x14ac:dyDescent="0.25">
      <c r="A34" s="133"/>
      <c r="B34" s="134"/>
      <c r="C34" s="135"/>
      <c r="D34" s="42" t="s">
        <v>44</v>
      </c>
      <c r="E34" s="17"/>
      <c r="F34" s="17" t="s">
        <v>39</v>
      </c>
      <c r="G34" s="43">
        <v>0.9</v>
      </c>
      <c r="H34" s="17"/>
      <c r="I34" s="17"/>
      <c r="J34" s="17"/>
      <c r="K34" s="17"/>
      <c r="L34" s="41"/>
    </row>
    <row r="35" spans="1:12" x14ac:dyDescent="0.25">
      <c r="A35" s="133"/>
      <c r="B35" s="134"/>
      <c r="C35" s="135"/>
      <c r="D35" s="42" t="s">
        <v>42</v>
      </c>
      <c r="E35" s="17"/>
      <c r="F35" s="17" t="s">
        <v>40</v>
      </c>
      <c r="G35" s="43">
        <v>0.85</v>
      </c>
      <c r="H35" s="17"/>
      <c r="I35" s="17"/>
      <c r="J35" s="17"/>
      <c r="K35" s="17"/>
      <c r="L35" s="41"/>
    </row>
    <row r="36" spans="1:12" ht="21" customHeight="1" x14ac:dyDescent="0.25">
      <c r="A36" s="136"/>
      <c r="B36" s="137"/>
      <c r="C36" s="138"/>
      <c r="D36" s="44" t="s">
        <v>43</v>
      </c>
      <c r="E36" s="45"/>
      <c r="F36" s="46" t="s">
        <v>41</v>
      </c>
      <c r="G36" s="47">
        <v>0.96499999999999997</v>
      </c>
      <c r="H36" s="21"/>
      <c r="I36" s="21"/>
      <c r="J36" s="21"/>
      <c r="K36" s="21"/>
      <c r="L36" s="48"/>
    </row>
    <row r="37" spans="1:12" x14ac:dyDescent="0.25">
      <c r="D37" s="49"/>
    </row>
    <row r="38" spans="1:12" ht="35.25" customHeight="1" x14ac:dyDescent="0.25">
      <c r="A38" s="126" t="s">
        <v>46</v>
      </c>
      <c r="B38" s="126"/>
      <c r="C38" s="126"/>
      <c r="D38" s="139" t="s">
        <v>47</v>
      </c>
      <c r="E38" s="127"/>
      <c r="F38" s="127"/>
      <c r="G38" s="127"/>
      <c r="H38" s="127"/>
      <c r="I38" s="127"/>
      <c r="J38" s="127"/>
      <c r="K38" s="127"/>
      <c r="L38" s="127"/>
    </row>
    <row r="39" spans="1:12" ht="18.75" x14ac:dyDescent="0.3">
      <c r="A39" s="124" t="s">
        <v>3</v>
      </c>
      <c r="B39" s="124"/>
      <c r="C39" s="124"/>
      <c r="D39" s="70" t="s">
        <v>48</v>
      </c>
      <c r="E39" s="71"/>
      <c r="F39" s="71"/>
      <c r="G39" s="23"/>
      <c r="H39" s="23"/>
      <c r="I39" s="23"/>
      <c r="J39" s="23"/>
      <c r="K39" s="23"/>
      <c r="L39" s="6"/>
    </row>
    <row r="40" spans="1:12" ht="33.75" customHeight="1" x14ac:dyDescent="0.3">
      <c r="A40" s="124" t="s">
        <v>4</v>
      </c>
      <c r="B40" s="124"/>
      <c r="C40" s="124"/>
      <c r="D40" s="108" t="s">
        <v>49</v>
      </c>
      <c r="E40" s="109"/>
      <c r="F40" s="109"/>
      <c r="G40" s="109"/>
      <c r="H40" s="23"/>
      <c r="I40" s="23"/>
      <c r="J40" s="23"/>
      <c r="K40" s="23"/>
      <c r="L40" s="25">
        <f>L30+L39</f>
        <v>0</v>
      </c>
    </row>
    <row r="41" spans="1:12" ht="18.75" x14ac:dyDescent="0.25">
      <c r="A41" s="125" t="s">
        <v>5</v>
      </c>
      <c r="B41" s="125"/>
      <c r="C41" s="125"/>
      <c r="D41" s="85" t="s">
        <v>50</v>
      </c>
      <c r="E41" s="86"/>
      <c r="F41" s="86"/>
      <c r="G41" s="86"/>
      <c r="H41" s="26"/>
      <c r="I41" s="26"/>
      <c r="J41" s="26"/>
      <c r="K41" s="26"/>
      <c r="L41" s="5"/>
    </row>
    <row r="42" spans="1:12" ht="18.75" x14ac:dyDescent="0.25">
      <c r="A42" s="125" t="s">
        <v>6</v>
      </c>
      <c r="B42" s="125"/>
      <c r="C42" s="125"/>
      <c r="D42" s="70" t="s">
        <v>80</v>
      </c>
      <c r="E42" s="71"/>
      <c r="F42" s="71"/>
      <c r="G42" s="71"/>
      <c r="H42" s="35">
        <f>L22</f>
        <v>0</v>
      </c>
      <c r="I42" s="36" t="s">
        <v>12</v>
      </c>
      <c r="J42" s="50">
        <v>0.2</v>
      </c>
      <c r="K42" s="23"/>
      <c r="L42" s="32">
        <f>H42*J42</f>
        <v>0</v>
      </c>
    </row>
    <row r="43" spans="1:12" ht="18.75" x14ac:dyDescent="0.25">
      <c r="A43" s="125" t="s">
        <v>7</v>
      </c>
      <c r="B43" s="125"/>
      <c r="C43" s="125"/>
      <c r="D43" s="70" t="s">
        <v>52</v>
      </c>
      <c r="E43" s="71"/>
      <c r="F43" s="71"/>
      <c r="G43" s="71"/>
      <c r="H43" s="21"/>
      <c r="I43" s="51"/>
      <c r="J43" s="21"/>
      <c r="K43" s="21"/>
      <c r="L43" s="32">
        <f>MIN((L41,L42))</f>
        <v>0</v>
      </c>
    </row>
    <row r="44" spans="1:12" ht="18.75" x14ac:dyDescent="0.25">
      <c r="A44" s="125" t="s">
        <v>10</v>
      </c>
      <c r="B44" s="125"/>
      <c r="C44" s="125"/>
      <c r="D44" s="82" t="s">
        <v>53</v>
      </c>
      <c r="E44" s="83"/>
      <c r="F44" s="83"/>
      <c r="G44" s="83"/>
      <c r="H44" s="35">
        <f>L29</f>
        <v>0</v>
      </c>
      <c r="I44" s="36" t="s">
        <v>12</v>
      </c>
      <c r="J44" s="50">
        <v>1.2</v>
      </c>
      <c r="K44" s="23"/>
      <c r="L44" s="62">
        <f>H44*J44</f>
        <v>0</v>
      </c>
    </row>
    <row r="45" spans="1:12" ht="18.75" x14ac:dyDescent="0.25">
      <c r="A45" s="125" t="s">
        <v>11</v>
      </c>
      <c r="B45" s="125"/>
      <c r="C45" s="125"/>
      <c r="D45" s="70" t="s">
        <v>54</v>
      </c>
      <c r="E45" s="71"/>
      <c r="F45" s="71"/>
      <c r="G45" s="71"/>
      <c r="H45" s="71"/>
      <c r="I45" s="71"/>
      <c r="J45" s="71"/>
      <c r="K45" s="71"/>
      <c r="L45" s="32">
        <f>MIN((L40+L43), L44)</f>
        <v>0</v>
      </c>
    </row>
    <row r="47" spans="1:12" ht="30" customHeight="1" x14ac:dyDescent="0.25">
      <c r="A47" s="128" t="s">
        <v>55</v>
      </c>
      <c r="B47" s="128"/>
      <c r="C47" s="128"/>
      <c r="D47" s="129" t="s">
        <v>56</v>
      </c>
      <c r="E47" s="129"/>
      <c r="F47" s="129"/>
      <c r="G47" s="129"/>
      <c r="H47" s="129"/>
      <c r="I47" s="129"/>
      <c r="J47" s="129"/>
      <c r="K47" s="129"/>
      <c r="L47" s="129"/>
    </row>
    <row r="48" spans="1:12" ht="18.75" x14ac:dyDescent="0.3">
      <c r="A48" s="124" t="s">
        <v>3</v>
      </c>
      <c r="B48" s="124"/>
      <c r="C48" s="124"/>
      <c r="D48" s="70" t="s">
        <v>89</v>
      </c>
      <c r="E48" s="71"/>
      <c r="F48" s="71"/>
      <c r="G48" s="71"/>
      <c r="H48" s="71"/>
      <c r="I48" s="71"/>
      <c r="J48" s="71"/>
      <c r="K48" s="72"/>
      <c r="L48" s="52" t="str">
        <f>IFERROR(L45/L22, "")</f>
        <v/>
      </c>
    </row>
    <row r="50" spans="1:12" ht="30" customHeight="1" x14ac:dyDescent="0.25">
      <c r="A50" s="128" t="s">
        <v>59</v>
      </c>
      <c r="B50" s="128"/>
      <c r="C50" s="128"/>
      <c r="D50" s="140" t="s">
        <v>58</v>
      </c>
      <c r="E50" s="140"/>
      <c r="F50" s="140"/>
      <c r="G50" s="140"/>
      <c r="H50" s="140"/>
      <c r="I50" s="140"/>
      <c r="J50" s="140"/>
      <c r="K50" s="140"/>
      <c r="L50" s="140"/>
    </row>
    <row r="51" spans="1:12" ht="18.75" customHeight="1" x14ac:dyDescent="0.25">
      <c r="A51" s="130" t="s">
        <v>3</v>
      </c>
      <c r="B51" s="131"/>
      <c r="C51" s="132"/>
      <c r="D51" s="78" t="s">
        <v>102</v>
      </c>
      <c r="E51" s="79"/>
      <c r="F51" s="79"/>
      <c r="G51" s="79"/>
      <c r="H51" s="79"/>
      <c r="I51" s="79"/>
      <c r="J51" s="79"/>
      <c r="K51" s="26"/>
      <c r="L51" s="27">
        <f>K52+K53+K54</f>
        <v>110</v>
      </c>
    </row>
    <row r="52" spans="1:12" x14ac:dyDescent="0.25">
      <c r="A52" s="133"/>
      <c r="B52" s="134"/>
      <c r="C52" s="135"/>
      <c r="D52" s="53"/>
      <c r="E52" s="80" t="s">
        <v>113</v>
      </c>
      <c r="F52" s="80"/>
      <c r="G52" s="80"/>
      <c r="H52" s="80"/>
      <c r="I52" s="80"/>
      <c r="J52" s="80"/>
      <c r="K52" s="54">
        <f>L14</f>
        <v>110</v>
      </c>
      <c r="L52" s="18"/>
    </row>
    <row r="53" spans="1:12" x14ac:dyDescent="0.25">
      <c r="A53" s="133"/>
      <c r="B53" s="134"/>
      <c r="C53" s="135"/>
      <c r="D53" s="53"/>
      <c r="E53" s="80" t="s">
        <v>62</v>
      </c>
      <c r="F53" s="80"/>
      <c r="G53" s="80"/>
      <c r="H53" s="80"/>
      <c r="I53" s="80"/>
      <c r="J53" s="81"/>
      <c r="K53" s="4"/>
      <c r="L53" s="18"/>
    </row>
    <row r="54" spans="1:12" x14ac:dyDescent="0.25">
      <c r="A54" s="136"/>
      <c r="B54" s="137"/>
      <c r="C54" s="138"/>
      <c r="D54" s="55"/>
      <c r="E54" s="111" t="s">
        <v>105</v>
      </c>
      <c r="F54" s="111"/>
      <c r="G54" s="111"/>
      <c r="H54" s="111"/>
      <c r="I54" s="111"/>
      <c r="J54" s="111"/>
      <c r="K54" s="4"/>
      <c r="L54" s="22"/>
    </row>
    <row r="55" spans="1:12" x14ac:dyDescent="0.25">
      <c r="A55" s="130" t="s">
        <v>4</v>
      </c>
      <c r="B55" s="131"/>
      <c r="C55" s="132"/>
      <c r="D55" s="85" t="s">
        <v>107</v>
      </c>
      <c r="E55" s="86"/>
      <c r="F55" s="86"/>
      <c r="G55" s="86"/>
      <c r="H55" s="86"/>
      <c r="I55" s="86"/>
      <c r="J55" s="86"/>
      <c r="L55" s="56">
        <f>SUM(K56:K61)</f>
        <v>0</v>
      </c>
    </row>
    <row r="56" spans="1:12" x14ac:dyDescent="0.25">
      <c r="A56" s="133"/>
      <c r="B56" s="134"/>
      <c r="C56" s="135"/>
      <c r="E56" s="80" t="s">
        <v>60</v>
      </c>
      <c r="F56" s="80"/>
      <c r="G56" s="80"/>
      <c r="H56" s="80"/>
      <c r="I56" s="80"/>
      <c r="J56" s="80"/>
      <c r="K56" s="57">
        <f>K10</f>
        <v>0</v>
      </c>
      <c r="L56" s="18"/>
    </row>
    <row r="57" spans="1:12" x14ac:dyDescent="0.25">
      <c r="A57" s="133"/>
      <c r="B57" s="134"/>
      <c r="C57" s="135"/>
      <c r="E57" s="80" t="s">
        <v>81</v>
      </c>
      <c r="F57" s="80"/>
      <c r="G57" s="80"/>
      <c r="H57" s="80"/>
      <c r="I57" s="80"/>
      <c r="J57" s="80"/>
      <c r="K57" s="57">
        <f>K9</f>
        <v>0</v>
      </c>
      <c r="L57" s="18"/>
    </row>
    <row r="58" spans="1:12" x14ac:dyDescent="0.25">
      <c r="A58" s="133"/>
      <c r="B58" s="134"/>
      <c r="C58" s="135"/>
      <c r="E58" s="80" t="s">
        <v>66</v>
      </c>
      <c r="F58" s="80"/>
      <c r="G58" s="80"/>
      <c r="H58" s="80"/>
      <c r="I58" s="80"/>
      <c r="J58" s="80"/>
      <c r="K58" s="57">
        <f>K8</f>
        <v>0</v>
      </c>
      <c r="L58" s="18"/>
    </row>
    <row r="59" spans="1:12" x14ac:dyDescent="0.25">
      <c r="A59" s="133"/>
      <c r="B59" s="134"/>
      <c r="C59" s="135"/>
      <c r="E59" s="80" t="s">
        <v>111</v>
      </c>
      <c r="F59" s="80"/>
      <c r="G59" s="80"/>
      <c r="H59" s="80"/>
      <c r="I59" s="80"/>
      <c r="J59" s="80"/>
      <c r="K59" s="57">
        <f>K13</f>
        <v>0</v>
      </c>
      <c r="L59" s="18"/>
    </row>
    <row r="60" spans="1:12" x14ac:dyDescent="0.25">
      <c r="A60" s="133"/>
      <c r="B60" s="134"/>
      <c r="C60" s="135"/>
      <c r="E60" s="80" t="s">
        <v>106</v>
      </c>
      <c r="F60" s="80"/>
      <c r="G60" s="80"/>
      <c r="H60" s="80"/>
      <c r="I60" s="80"/>
      <c r="J60" s="80"/>
      <c r="K60" s="58">
        <v>0</v>
      </c>
      <c r="L60" s="18"/>
    </row>
    <row r="61" spans="1:12" x14ac:dyDescent="0.25">
      <c r="A61" s="136"/>
      <c r="B61" s="137"/>
      <c r="C61" s="138"/>
      <c r="E61" s="80" t="s">
        <v>104</v>
      </c>
      <c r="F61" s="80"/>
      <c r="G61" s="80"/>
      <c r="H61" s="80"/>
      <c r="I61" s="80"/>
      <c r="J61" s="80"/>
      <c r="K61" s="3"/>
      <c r="L61" s="18"/>
    </row>
    <row r="62" spans="1:12" ht="18.75" x14ac:dyDescent="0.25">
      <c r="A62" s="125" t="s">
        <v>5</v>
      </c>
      <c r="B62" s="125"/>
      <c r="C62" s="125"/>
      <c r="D62" s="70" t="s">
        <v>67</v>
      </c>
      <c r="E62" s="71"/>
      <c r="F62" s="71"/>
      <c r="G62" s="71"/>
      <c r="H62" s="71"/>
      <c r="I62" s="71"/>
      <c r="J62" s="71"/>
      <c r="K62" s="23"/>
      <c r="L62" s="32">
        <f>L51-L55</f>
        <v>110</v>
      </c>
    </row>
    <row r="63" spans="1:12" x14ac:dyDescent="0.25">
      <c r="A63" s="112" t="s">
        <v>116</v>
      </c>
      <c r="B63" s="112"/>
      <c r="C63" s="112"/>
      <c r="D63" s="112"/>
      <c r="E63" s="112"/>
      <c r="F63" s="114" t="s">
        <v>68</v>
      </c>
      <c r="G63" s="114"/>
      <c r="H63" s="114"/>
      <c r="I63" s="114"/>
      <c r="J63" s="114"/>
      <c r="K63" s="116" t="s">
        <v>69</v>
      </c>
      <c r="L63" s="116"/>
    </row>
    <row r="64" spans="1:12" x14ac:dyDescent="0.25">
      <c r="A64" s="113"/>
      <c r="B64" s="113"/>
      <c r="C64" s="113"/>
      <c r="D64" s="113"/>
      <c r="E64" s="113"/>
      <c r="F64" s="115"/>
      <c r="G64" s="115"/>
      <c r="H64" s="115"/>
      <c r="I64" s="115"/>
      <c r="J64" s="115"/>
      <c r="K64" s="117"/>
      <c r="L64" s="117"/>
    </row>
  </sheetData>
  <sheetProtection algorithmName="SHA-512" hashValue="79u5R+rcDEA2ZOpz9u7ieR8h1la+kZ9KGJy0oWxnjKNSrAqJlEzdLObTuqJB32Ztn9LNBzBENkACh2Zfms4E8A==" saltValue="qm4GQVACKnREXWNtkooxYQ==" spinCount="100000" sheet="1" selectLockedCells="1"/>
  <mergeCells count="87">
    <mergeCell ref="A63:E64"/>
    <mergeCell ref="F63:J64"/>
    <mergeCell ref="K63:L64"/>
    <mergeCell ref="A18:C18"/>
    <mergeCell ref="D18:G18"/>
    <mergeCell ref="A19:C19"/>
    <mergeCell ref="A27:C27"/>
    <mergeCell ref="D27:K27"/>
    <mergeCell ref="E59:J59"/>
    <mergeCell ref="E60:J60"/>
    <mergeCell ref="E61:J61"/>
    <mergeCell ref="A62:C62"/>
    <mergeCell ref="D62:J62"/>
    <mergeCell ref="A51:C54"/>
    <mergeCell ref="D51:J51"/>
    <mergeCell ref="E52:J52"/>
    <mergeCell ref="E53:J53"/>
    <mergeCell ref="E54:J54"/>
    <mergeCell ref="A55:C61"/>
    <mergeCell ref="D55:J55"/>
    <mergeCell ref="E56:J56"/>
    <mergeCell ref="E57:J57"/>
    <mergeCell ref="E58:J58"/>
    <mergeCell ref="A47:C47"/>
    <mergeCell ref="D47:L47"/>
    <mergeCell ref="A48:C48"/>
    <mergeCell ref="D48:K48"/>
    <mergeCell ref="A50:C50"/>
    <mergeCell ref="D50:L50"/>
    <mergeCell ref="A43:C43"/>
    <mergeCell ref="D43:G43"/>
    <mergeCell ref="A44:C44"/>
    <mergeCell ref="D44:G44"/>
    <mergeCell ref="A45:C45"/>
    <mergeCell ref="D45:K45"/>
    <mergeCell ref="A40:C40"/>
    <mergeCell ref="D40:G40"/>
    <mergeCell ref="A41:C41"/>
    <mergeCell ref="D41:G41"/>
    <mergeCell ref="A42:C42"/>
    <mergeCell ref="D42:G42"/>
    <mergeCell ref="A31:C36"/>
    <mergeCell ref="D31:G31"/>
    <mergeCell ref="A38:C38"/>
    <mergeCell ref="D38:L38"/>
    <mergeCell ref="A39:C39"/>
    <mergeCell ref="D39:F39"/>
    <mergeCell ref="A28:C28"/>
    <mergeCell ref="D28:G28"/>
    <mergeCell ref="A29:C29"/>
    <mergeCell ref="D29:G29"/>
    <mergeCell ref="A30:C30"/>
    <mergeCell ref="D30:G30"/>
    <mergeCell ref="A25:C25"/>
    <mergeCell ref="D25:G25"/>
    <mergeCell ref="A26:C26"/>
    <mergeCell ref="D26:G26"/>
    <mergeCell ref="A21:C21"/>
    <mergeCell ref="D21:J21"/>
    <mergeCell ref="A22:C22"/>
    <mergeCell ref="D22:J22"/>
    <mergeCell ref="A24:C24"/>
    <mergeCell ref="D24:L24"/>
    <mergeCell ref="A14:C14"/>
    <mergeCell ref="D14:K14"/>
    <mergeCell ref="A20:C20"/>
    <mergeCell ref="D20:J20"/>
    <mergeCell ref="A16:C16"/>
    <mergeCell ref="D16:L16"/>
    <mergeCell ref="A17:C17"/>
    <mergeCell ref="D17:G17"/>
    <mergeCell ref="A12:C12"/>
    <mergeCell ref="D12:G12"/>
    <mergeCell ref="A13:C13"/>
    <mergeCell ref="D13:G13"/>
    <mergeCell ref="A1:L1"/>
    <mergeCell ref="A3:C3"/>
    <mergeCell ref="D3:L3"/>
    <mergeCell ref="A4:C11"/>
    <mergeCell ref="D4:K4"/>
    <mergeCell ref="E5:G5"/>
    <mergeCell ref="E6:G6"/>
    <mergeCell ref="E7:G7"/>
    <mergeCell ref="E8:G8"/>
    <mergeCell ref="E9:G9"/>
    <mergeCell ref="E10:G10"/>
    <mergeCell ref="E11:G11"/>
  </mergeCells>
  <printOptions horizontalCentered="1"/>
  <pageMargins left="0.8" right="0.45" top="0.75" bottom="0.75" header="0.3" footer="0.3"/>
  <pageSetup scale="53" fitToHeight="0" orientation="portrait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9041FE94-DE6A-4D2E-842B-AF1D044E6BB3}">
          <x14:formula1>
            <xm:f>'Hidden Data'!$E$1:$E$5</xm:f>
          </x14:formula1>
          <xm:sqref>J28</xm:sqref>
        </x14:dataValidation>
        <x14:dataValidation type="list" allowBlank="1" showInputMessage="1" showErrorMessage="1" xr:uid="{B5116477-9868-4ABB-A4AD-107286103265}">
          <x14:formula1>
            <xm:f>'Hidden Data'!$C$1:$C$3</xm:f>
          </x14:formula1>
          <xm:sqref>J26</xm:sqref>
        </x14:dataValidation>
        <x14:dataValidation type="list" allowBlank="1" showInputMessage="1" showErrorMessage="1" xr:uid="{AD20EAAB-7CD2-4FBA-AECE-8B05B987FA69}">
          <x14:formula1>
            <xm:f>'Hidden Data'!$B$1:$B$4</xm:f>
          </x14:formula1>
          <xm:sqref>H12</xm:sqref>
        </x14:dataValidation>
        <x14:dataValidation type="list" allowBlank="1" showInputMessage="1" showErrorMessage="1" xr:uid="{AC322E94-8D17-475B-B6C0-DF36D5D3BA98}">
          <x14:formula1>
            <xm:f>'Hidden Data'!$A$1:$A$6</xm:f>
          </x14:formula1>
          <xm:sqref>H6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44D1-F5DC-4206-9ADC-995C0766291E}">
  <sheetPr>
    <tabColor rgb="FFCC3300"/>
    <pageSetUpPr fitToPage="1"/>
  </sheetPr>
  <dimension ref="A1:L65"/>
  <sheetViews>
    <sheetView showGridLines="0" zoomScale="115" zoomScaleNormal="115" zoomScalePageLayoutView="40" workbookViewId="0">
      <selection activeCell="K5" sqref="K5"/>
    </sheetView>
  </sheetViews>
  <sheetFormatPr defaultRowHeight="15" x14ac:dyDescent="0.25"/>
  <cols>
    <col min="1" max="1" width="10.42578125" style="15" customWidth="1"/>
    <col min="2" max="2" width="3" style="15" customWidth="1"/>
    <col min="3" max="3" width="1.140625" style="15" customWidth="1"/>
    <col min="4" max="4" width="7.42578125" style="15" customWidth="1"/>
    <col min="5" max="5" width="29" style="15" customWidth="1"/>
    <col min="6" max="6" width="32.5703125" style="15" customWidth="1"/>
    <col min="7" max="7" width="14.7109375" style="15" customWidth="1"/>
    <col min="8" max="8" width="12.28515625" style="15" customWidth="1"/>
    <col min="9" max="9" width="5.7109375" style="15" customWidth="1"/>
    <col min="10" max="11" width="15.7109375" style="15" customWidth="1"/>
    <col min="12" max="12" width="16" style="15" customWidth="1"/>
    <col min="13" max="16384" width="9.140625" style="15"/>
  </cols>
  <sheetData>
    <row r="1" spans="1:12" ht="59.2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30" customHeight="1" x14ac:dyDescent="0.25">
      <c r="A3" s="126" t="s">
        <v>1</v>
      </c>
      <c r="B3" s="126"/>
      <c r="C3" s="126"/>
      <c r="D3" s="127" t="s">
        <v>2</v>
      </c>
      <c r="E3" s="127"/>
      <c r="F3" s="127"/>
      <c r="G3" s="127"/>
      <c r="H3" s="127"/>
      <c r="I3" s="127"/>
      <c r="J3" s="127"/>
      <c r="K3" s="127"/>
      <c r="L3" s="127"/>
    </row>
    <row r="4" spans="1:12" ht="15" customHeight="1" x14ac:dyDescent="0.25">
      <c r="A4" s="125" t="s">
        <v>3</v>
      </c>
      <c r="B4" s="125"/>
      <c r="C4" s="125"/>
      <c r="D4" s="78" t="s">
        <v>13</v>
      </c>
      <c r="E4" s="79"/>
      <c r="F4" s="79"/>
      <c r="G4" s="79"/>
      <c r="H4" s="79"/>
      <c r="I4" s="79"/>
      <c r="J4" s="79"/>
      <c r="K4" s="79"/>
      <c r="L4" s="16">
        <f>INT(SUM(K5:K11))</f>
        <v>110</v>
      </c>
    </row>
    <row r="5" spans="1:12" ht="15" customHeight="1" x14ac:dyDescent="0.25">
      <c r="A5" s="125"/>
      <c r="B5" s="125"/>
      <c r="C5" s="125"/>
      <c r="D5" s="17"/>
      <c r="E5" s="80" t="s">
        <v>21</v>
      </c>
      <c r="F5" s="80"/>
      <c r="G5" s="80"/>
      <c r="H5" s="17"/>
      <c r="I5" s="17"/>
      <c r="J5" s="17"/>
      <c r="K5" s="13"/>
      <c r="L5" s="18"/>
    </row>
    <row r="6" spans="1:12" ht="15" customHeight="1" x14ac:dyDescent="0.25">
      <c r="A6" s="125"/>
      <c r="B6" s="125"/>
      <c r="C6" s="125"/>
      <c r="D6" s="17"/>
      <c r="E6" s="80" t="s">
        <v>14</v>
      </c>
      <c r="F6" s="80"/>
      <c r="G6" s="81"/>
      <c r="H6" s="12"/>
      <c r="I6" s="19" t="s">
        <v>12</v>
      </c>
      <c r="J6" s="14">
        <v>0</v>
      </c>
      <c r="K6" s="20">
        <f>H6*J6</f>
        <v>0</v>
      </c>
      <c r="L6" s="18"/>
    </row>
    <row r="7" spans="1:12" ht="15" customHeight="1" x14ac:dyDescent="0.25">
      <c r="A7" s="125"/>
      <c r="B7" s="125"/>
      <c r="C7" s="125"/>
      <c r="D7" s="17"/>
      <c r="E7" s="80" t="s">
        <v>15</v>
      </c>
      <c r="F7" s="80"/>
      <c r="G7" s="80"/>
      <c r="H7" s="17"/>
      <c r="I7" s="17"/>
      <c r="J7" s="17"/>
      <c r="K7" s="20">
        <v>110</v>
      </c>
      <c r="L7" s="18"/>
    </row>
    <row r="8" spans="1:12" ht="15" customHeight="1" x14ac:dyDescent="0.25">
      <c r="A8" s="125"/>
      <c r="B8" s="125"/>
      <c r="C8" s="125"/>
      <c r="D8" s="17"/>
      <c r="E8" s="80" t="s">
        <v>16</v>
      </c>
      <c r="F8" s="80"/>
      <c r="G8" s="80"/>
      <c r="H8" s="17"/>
      <c r="I8" s="17"/>
      <c r="J8" s="17"/>
      <c r="K8" s="4"/>
      <c r="L8" s="18"/>
    </row>
    <row r="9" spans="1:12" ht="15" customHeight="1" x14ac:dyDescent="0.25">
      <c r="A9" s="125"/>
      <c r="B9" s="125"/>
      <c r="C9" s="125"/>
      <c r="D9" s="17"/>
      <c r="E9" s="80" t="s">
        <v>17</v>
      </c>
      <c r="F9" s="80"/>
      <c r="G9" s="80"/>
      <c r="H9" s="17"/>
      <c r="I9" s="17"/>
      <c r="J9" s="17"/>
      <c r="K9" s="4"/>
      <c r="L9" s="18"/>
    </row>
    <row r="10" spans="1:12" ht="15" customHeight="1" x14ac:dyDescent="0.25">
      <c r="A10" s="125"/>
      <c r="B10" s="125"/>
      <c r="C10" s="125"/>
      <c r="D10" s="17"/>
      <c r="E10" s="80" t="s">
        <v>18</v>
      </c>
      <c r="F10" s="80"/>
      <c r="G10" s="80"/>
      <c r="H10" s="17"/>
      <c r="I10" s="17"/>
      <c r="J10" s="17"/>
      <c r="K10" s="4"/>
      <c r="L10" s="18"/>
    </row>
    <row r="11" spans="1:12" ht="15" customHeight="1" x14ac:dyDescent="0.25">
      <c r="A11" s="125"/>
      <c r="B11" s="125"/>
      <c r="C11" s="125"/>
      <c r="D11" s="21"/>
      <c r="E11" s="111" t="s">
        <v>19</v>
      </c>
      <c r="F11" s="111"/>
      <c r="G11" s="111"/>
      <c r="H11" s="21"/>
      <c r="I11" s="21"/>
      <c r="J11" s="21"/>
      <c r="K11" s="4"/>
      <c r="L11" s="22"/>
    </row>
    <row r="12" spans="1:12" ht="18.75" x14ac:dyDescent="0.3">
      <c r="A12" s="124" t="s">
        <v>4</v>
      </c>
      <c r="B12" s="124"/>
      <c r="C12" s="124"/>
      <c r="D12" s="70" t="s">
        <v>20</v>
      </c>
      <c r="E12" s="71"/>
      <c r="F12" s="71"/>
      <c r="G12" s="72"/>
      <c r="H12" s="8"/>
      <c r="I12" s="23"/>
      <c r="J12" s="23"/>
      <c r="K12" s="23"/>
      <c r="L12" s="24">
        <f>ROUNDDOWN(H12*K5,0)</f>
        <v>0</v>
      </c>
    </row>
    <row r="13" spans="1:12" ht="18.75" customHeight="1" x14ac:dyDescent="0.25">
      <c r="A13" s="125" t="s">
        <v>6</v>
      </c>
      <c r="B13" s="125"/>
      <c r="C13" s="125"/>
      <c r="D13" s="85" t="s">
        <v>115</v>
      </c>
      <c r="E13" s="79"/>
      <c r="F13" s="79"/>
      <c r="G13" s="79"/>
      <c r="H13" s="21"/>
      <c r="I13" s="21"/>
      <c r="J13" s="21"/>
      <c r="K13" s="6"/>
      <c r="L13" s="22"/>
    </row>
    <row r="14" spans="1:12" ht="18.75" x14ac:dyDescent="0.25">
      <c r="A14" s="125" t="s">
        <v>7</v>
      </c>
      <c r="B14" s="125"/>
      <c r="C14" s="125"/>
      <c r="D14" s="82" t="s">
        <v>110</v>
      </c>
      <c r="E14" s="83"/>
      <c r="F14" s="83"/>
      <c r="G14" s="83"/>
      <c r="H14" s="83"/>
      <c r="I14" s="83"/>
      <c r="J14" s="83"/>
      <c r="K14" s="84"/>
      <c r="L14" s="32">
        <f>INT(SUM(L4:L12, K13))</f>
        <v>110</v>
      </c>
    </row>
    <row r="16" spans="1:12" ht="30" customHeight="1" x14ac:dyDescent="0.25">
      <c r="A16" s="128" t="s">
        <v>9</v>
      </c>
      <c r="B16" s="128"/>
      <c r="C16" s="128"/>
      <c r="D16" s="129" t="s">
        <v>8</v>
      </c>
      <c r="E16" s="129"/>
      <c r="F16" s="129"/>
      <c r="G16" s="129"/>
      <c r="H16" s="129"/>
      <c r="I16" s="129"/>
      <c r="J16" s="129"/>
      <c r="K16" s="129"/>
      <c r="L16" s="129"/>
    </row>
    <row r="17" spans="1:12" ht="18.75" x14ac:dyDescent="0.3">
      <c r="A17" s="124" t="s">
        <v>3</v>
      </c>
      <c r="B17" s="124"/>
      <c r="C17" s="124"/>
      <c r="D17" s="70" t="s">
        <v>22</v>
      </c>
      <c r="E17" s="71"/>
      <c r="F17" s="71"/>
      <c r="G17" s="71"/>
      <c r="H17" s="23"/>
      <c r="I17" s="23"/>
      <c r="J17" s="23"/>
      <c r="K17" s="6"/>
      <c r="L17" s="28"/>
    </row>
    <row r="18" spans="1:12" ht="18.75" x14ac:dyDescent="0.3">
      <c r="A18" s="124" t="s">
        <v>4</v>
      </c>
      <c r="B18" s="124"/>
      <c r="C18" s="124"/>
      <c r="D18" s="82" t="s">
        <v>114</v>
      </c>
      <c r="E18" s="83"/>
      <c r="F18" s="83"/>
      <c r="G18" s="83"/>
      <c r="H18" s="23"/>
      <c r="I18" s="23"/>
      <c r="J18" s="23"/>
      <c r="K18" s="33">
        <f>L14</f>
        <v>110</v>
      </c>
      <c r="L18" s="28"/>
    </row>
    <row r="19" spans="1:12" ht="18.75" x14ac:dyDescent="0.25">
      <c r="A19" s="125" t="s">
        <v>5</v>
      </c>
      <c r="B19" s="125"/>
      <c r="C19" s="125"/>
      <c r="D19" s="82" t="s">
        <v>23</v>
      </c>
      <c r="E19" s="83"/>
      <c r="F19" s="83"/>
      <c r="G19" s="83"/>
      <c r="H19" s="23"/>
      <c r="I19" s="23"/>
      <c r="J19" s="23"/>
      <c r="K19" s="11"/>
      <c r="L19" s="28"/>
    </row>
    <row r="20" spans="1:12" ht="18.75" x14ac:dyDescent="0.25">
      <c r="A20" s="125" t="s">
        <v>6</v>
      </c>
      <c r="B20" s="125"/>
      <c r="C20" s="125"/>
      <c r="D20" s="70" t="s">
        <v>24</v>
      </c>
      <c r="E20" s="71"/>
      <c r="F20" s="71"/>
      <c r="G20" s="71"/>
      <c r="H20" s="23"/>
      <c r="I20" s="23"/>
      <c r="J20" s="23"/>
      <c r="K20" s="23"/>
      <c r="L20" s="32">
        <f>INT(K17+K18+K19)</f>
        <v>110</v>
      </c>
    </row>
    <row r="21" spans="1:12" ht="46.5" customHeight="1" x14ac:dyDescent="0.25">
      <c r="A21" s="125" t="s">
        <v>7</v>
      </c>
      <c r="B21" s="125"/>
      <c r="C21" s="125"/>
      <c r="D21" s="120" t="s">
        <v>25</v>
      </c>
      <c r="E21" s="121"/>
      <c r="F21" s="121"/>
      <c r="G21" s="121"/>
      <c r="H21" s="121"/>
      <c r="I21" s="121"/>
      <c r="J21" s="121"/>
      <c r="K21" s="63"/>
      <c r="L21" s="34"/>
    </row>
    <row r="22" spans="1:12" ht="46.5" customHeight="1" x14ac:dyDescent="0.25">
      <c r="A22" s="125" t="s">
        <v>10</v>
      </c>
      <c r="B22" s="125"/>
      <c r="C22" s="125"/>
      <c r="D22" s="122" t="s">
        <v>75</v>
      </c>
      <c r="E22" s="123"/>
      <c r="F22" s="123"/>
      <c r="G22" s="123"/>
      <c r="H22" s="123"/>
      <c r="I22" s="123"/>
      <c r="J22" s="82"/>
      <c r="K22" s="23"/>
      <c r="L22" s="9"/>
    </row>
    <row r="23" spans="1:12" ht="18.75" x14ac:dyDescent="0.25">
      <c r="A23" s="125" t="s">
        <v>11</v>
      </c>
      <c r="B23" s="125"/>
      <c r="C23" s="125"/>
      <c r="D23" s="87" t="s">
        <v>26</v>
      </c>
      <c r="E23" s="88"/>
      <c r="F23" s="88"/>
      <c r="G23" s="88"/>
      <c r="H23" s="88"/>
      <c r="I23" s="88"/>
      <c r="J23" s="88"/>
      <c r="K23" s="21"/>
      <c r="L23" s="10"/>
    </row>
    <row r="25" spans="1:12" ht="30" customHeight="1" x14ac:dyDescent="0.25">
      <c r="A25" s="128" t="s">
        <v>27</v>
      </c>
      <c r="B25" s="128"/>
      <c r="C25" s="128"/>
      <c r="D25" s="129" t="s">
        <v>28</v>
      </c>
      <c r="E25" s="129"/>
      <c r="F25" s="129"/>
      <c r="G25" s="129"/>
      <c r="H25" s="129"/>
      <c r="I25" s="129"/>
      <c r="J25" s="129"/>
      <c r="K25" s="129"/>
      <c r="L25" s="129"/>
    </row>
    <row r="26" spans="1:12" ht="18.75" customHeight="1" x14ac:dyDescent="0.3">
      <c r="A26" s="124" t="s">
        <v>3</v>
      </c>
      <c r="B26" s="124"/>
      <c r="C26" s="124"/>
      <c r="D26" s="70" t="s">
        <v>29</v>
      </c>
      <c r="E26" s="71"/>
      <c r="F26" s="71"/>
      <c r="G26" s="71"/>
      <c r="H26" s="23"/>
      <c r="I26" s="23"/>
      <c r="J26" s="23"/>
      <c r="K26" s="23"/>
      <c r="L26" s="32">
        <f>L20</f>
        <v>110</v>
      </c>
    </row>
    <row r="27" spans="1:12" ht="18.75" customHeight="1" x14ac:dyDescent="0.3">
      <c r="A27" s="124" t="s">
        <v>4</v>
      </c>
      <c r="B27" s="124"/>
      <c r="C27" s="124"/>
      <c r="D27" s="70" t="s">
        <v>30</v>
      </c>
      <c r="E27" s="71"/>
      <c r="F27" s="71"/>
      <c r="G27" s="71"/>
      <c r="H27" s="23"/>
      <c r="I27" s="23"/>
      <c r="J27" s="23"/>
      <c r="K27" s="28"/>
      <c r="L27" s="32">
        <f>L22+K18</f>
        <v>110</v>
      </c>
    </row>
    <row r="28" spans="1:12" ht="18.75" customHeight="1" x14ac:dyDescent="0.25">
      <c r="A28" s="125" t="s">
        <v>5</v>
      </c>
      <c r="B28" s="125"/>
      <c r="C28" s="125"/>
      <c r="D28" s="70" t="s">
        <v>31</v>
      </c>
      <c r="E28" s="71"/>
      <c r="F28" s="71"/>
      <c r="G28" s="71"/>
      <c r="H28" s="35">
        <f>L23</f>
        <v>0</v>
      </c>
      <c r="I28" s="36" t="s">
        <v>12</v>
      </c>
      <c r="J28" s="8"/>
      <c r="K28" s="23"/>
      <c r="L28" s="32">
        <f>H28*J28</f>
        <v>0</v>
      </c>
    </row>
    <row r="29" spans="1:12" ht="18.75" customHeight="1" x14ac:dyDescent="0.25">
      <c r="A29" s="125" t="s">
        <v>6</v>
      </c>
      <c r="B29" s="125"/>
      <c r="C29" s="125"/>
      <c r="D29" s="70" t="s">
        <v>32</v>
      </c>
      <c r="E29" s="71"/>
      <c r="F29" s="71"/>
      <c r="G29" s="71"/>
      <c r="H29" s="35">
        <f>MIN(L27,L28)</f>
        <v>0</v>
      </c>
      <c r="I29" s="36" t="s">
        <v>12</v>
      </c>
      <c r="J29" s="7"/>
      <c r="K29" s="23"/>
      <c r="L29" s="32">
        <f>INT(H29*J29)</f>
        <v>0</v>
      </c>
    </row>
    <row r="30" spans="1:12" ht="18.75" customHeight="1" x14ac:dyDescent="0.25">
      <c r="A30" s="125" t="s">
        <v>7</v>
      </c>
      <c r="B30" s="125"/>
      <c r="C30" s="125"/>
      <c r="D30" s="70" t="s">
        <v>33</v>
      </c>
      <c r="E30" s="71"/>
      <c r="F30" s="71"/>
      <c r="G30" s="71"/>
      <c r="H30" s="23"/>
      <c r="I30" s="23"/>
      <c r="J30" s="23"/>
      <c r="K30" s="23"/>
      <c r="L30" s="6"/>
    </row>
    <row r="31" spans="1:12" ht="18.75" customHeight="1" x14ac:dyDescent="0.25">
      <c r="A31" s="125" t="s">
        <v>10</v>
      </c>
      <c r="B31" s="125"/>
      <c r="C31" s="125"/>
      <c r="D31" s="70" t="s">
        <v>34</v>
      </c>
      <c r="E31" s="71"/>
      <c r="F31" s="71"/>
      <c r="G31" s="71"/>
      <c r="H31" s="23"/>
      <c r="I31" s="23"/>
      <c r="J31" s="23"/>
      <c r="K31" s="23"/>
      <c r="L31" s="37">
        <f>INT(MIN(L26,L29,L30))</f>
        <v>0</v>
      </c>
    </row>
    <row r="32" spans="1:12" ht="18.75" customHeight="1" x14ac:dyDescent="0.25">
      <c r="A32" s="130" t="s">
        <v>11</v>
      </c>
      <c r="B32" s="131"/>
      <c r="C32" s="132"/>
      <c r="D32" s="85" t="s">
        <v>35</v>
      </c>
      <c r="E32" s="86"/>
      <c r="F32" s="86"/>
      <c r="G32" s="86"/>
      <c r="H32" s="26"/>
      <c r="I32" s="26"/>
      <c r="J32" s="26"/>
      <c r="K32" s="26"/>
      <c r="L32" s="38"/>
    </row>
    <row r="33" spans="1:12" x14ac:dyDescent="0.25">
      <c r="A33" s="133"/>
      <c r="B33" s="134"/>
      <c r="C33" s="135"/>
      <c r="D33" s="39" t="s">
        <v>36</v>
      </c>
      <c r="E33" s="40"/>
      <c r="F33" s="40" t="s">
        <v>37</v>
      </c>
      <c r="G33" s="40" t="s">
        <v>45</v>
      </c>
      <c r="H33" s="17"/>
      <c r="I33" s="17"/>
      <c r="J33" s="17"/>
      <c r="K33" s="17"/>
      <c r="L33" s="41"/>
    </row>
    <row r="34" spans="1:12" x14ac:dyDescent="0.25">
      <c r="A34" s="133"/>
      <c r="B34" s="134"/>
      <c r="C34" s="135"/>
      <c r="D34" s="42" t="s">
        <v>44</v>
      </c>
      <c r="E34" s="17"/>
      <c r="F34" s="17" t="s">
        <v>38</v>
      </c>
      <c r="G34" s="43">
        <v>0.97750000000000004</v>
      </c>
      <c r="H34" s="17"/>
      <c r="I34" s="17"/>
      <c r="J34" s="17"/>
      <c r="K34" s="17"/>
      <c r="L34" s="41"/>
    </row>
    <row r="35" spans="1:12" x14ac:dyDescent="0.25">
      <c r="A35" s="133"/>
      <c r="B35" s="134"/>
      <c r="C35" s="135"/>
      <c r="D35" s="42" t="s">
        <v>44</v>
      </c>
      <c r="E35" s="17"/>
      <c r="F35" s="17" t="s">
        <v>39</v>
      </c>
      <c r="G35" s="43">
        <v>0.9</v>
      </c>
      <c r="H35" s="17"/>
      <c r="I35" s="17"/>
      <c r="J35" s="17"/>
      <c r="K35" s="17"/>
      <c r="L35" s="41"/>
    </row>
    <row r="36" spans="1:12" x14ac:dyDescent="0.25">
      <c r="A36" s="133"/>
      <c r="B36" s="134"/>
      <c r="C36" s="135"/>
      <c r="D36" s="42" t="s">
        <v>42</v>
      </c>
      <c r="E36" s="17"/>
      <c r="F36" s="17" t="s">
        <v>40</v>
      </c>
      <c r="G36" s="43">
        <v>0.85</v>
      </c>
      <c r="H36" s="17"/>
      <c r="I36" s="17"/>
      <c r="J36" s="17"/>
      <c r="K36" s="17"/>
      <c r="L36" s="41"/>
    </row>
    <row r="37" spans="1:12" ht="21" customHeight="1" x14ac:dyDescent="0.25">
      <c r="A37" s="136"/>
      <c r="B37" s="137"/>
      <c r="C37" s="138"/>
      <c r="D37" s="44" t="s">
        <v>43</v>
      </c>
      <c r="E37" s="45"/>
      <c r="F37" s="46" t="s">
        <v>41</v>
      </c>
      <c r="G37" s="47">
        <v>0.97750000000000004</v>
      </c>
      <c r="H37" s="21"/>
      <c r="I37" s="21"/>
      <c r="J37" s="21"/>
      <c r="K37" s="21"/>
      <c r="L37" s="48"/>
    </row>
    <row r="38" spans="1:12" x14ac:dyDescent="0.25">
      <c r="D38" s="49"/>
    </row>
    <row r="39" spans="1:12" ht="35.25" customHeight="1" x14ac:dyDescent="0.25">
      <c r="A39" s="126" t="s">
        <v>46</v>
      </c>
      <c r="B39" s="126"/>
      <c r="C39" s="126"/>
      <c r="D39" s="139" t="s">
        <v>47</v>
      </c>
      <c r="E39" s="127"/>
      <c r="F39" s="127"/>
      <c r="G39" s="127"/>
      <c r="H39" s="127"/>
      <c r="I39" s="127"/>
      <c r="J39" s="127"/>
      <c r="K39" s="127"/>
      <c r="L39" s="127"/>
    </row>
    <row r="40" spans="1:12" ht="18.75" x14ac:dyDescent="0.3">
      <c r="A40" s="124" t="s">
        <v>3</v>
      </c>
      <c r="B40" s="124"/>
      <c r="C40" s="124"/>
      <c r="D40" s="70" t="s">
        <v>48</v>
      </c>
      <c r="E40" s="71"/>
      <c r="F40" s="71"/>
      <c r="G40" s="23"/>
      <c r="H40" s="23"/>
      <c r="I40" s="23"/>
      <c r="J40" s="23"/>
      <c r="K40" s="23"/>
      <c r="L40" s="6"/>
    </row>
    <row r="41" spans="1:12" ht="33.75" customHeight="1" x14ac:dyDescent="0.3">
      <c r="A41" s="124" t="s">
        <v>4</v>
      </c>
      <c r="B41" s="124"/>
      <c r="C41" s="124"/>
      <c r="D41" s="108" t="s">
        <v>49</v>
      </c>
      <c r="E41" s="109"/>
      <c r="F41" s="109"/>
      <c r="G41" s="109"/>
      <c r="H41" s="23"/>
      <c r="I41" s="23"/>
      <c r="J41" s="23"/>
      <c r="K41" s="23"/>
      <c r="L41" s="25">
        <f>L31+L40</f>
        <v>0</v>
      </c>
    </row>
    <row r="42" spans="1:12" ht="18.75" x14ac:dyDescent="0.25">
      <c r="A42" s="125" t="s">
        <v>5</v>
      </c>
      <c r="B42" s="125"/>
      <c r="C42" s="125"/>
      <c r="D42" s="85" t="s">
        <v>50</v>
      </c>
      <c r="E42" s="86"/>
      <c r="F42" s="86"/>
      <c r="G42" s="86"/>
      <c r="H42" s="26"/>
      <c r="I42" s="26"/>
      <c r="J42" s="26"/>
      <c r="K42" s="26"/>
      <c r="L42" s="5"/>
    </row>
    <row r="43" spans="1:12" ht="18.75" x14ac:dyDescent="0.25">
      <c r="A43" s="125" t="s">
        <v>6</v>
      </c>
      <c r="B43" s="125"/>
      <c r="C43" s="125"/>
      <c r="D43" s="70" t="s">
        <v>51</v>
      </c>
      <c r="E43" s="71"/>
      <c r="F43" s="71"/>
      <c r="G43" s="71"/>
      <c r="H43" s="35">
        <f>L23</f>
        <v>0</v>
      </c>
      <c r="I43" s="36" t="s">
        <v>12</v>
      </c>
      <c r="J43" s="50">
        <v>0.2</v>
      </c>
      <c r="K43" s="23"/>
      <c r="L43" s="32">
        <f>H43*J43</f>
        <v>0</v>
      </c>
    </row>
    <row r="44" spans="1:12" ht="18.75" x14ac:dyDescent="0.25">
      <c r="A44" s="125" t="s">
        <v>7</v>
      </c>
      <c r="B44" s="125"/>
      <c r="C44" s="125"/>
      <c r="D44" s="70" t="s">
        <v>52</v>
      </c>
      <c r="E44" s="71"/>
      <c r="F44" s="71"/>
      <c r="G44" s="71"/>
      <c r="H44" s="21"/>
      <c r="I44" s="51"/>
      <c r="J44" s="21"/>
      <c r="K44" s="21"/>
      <c r="L44" s="32">
        <f>MIN((L42,L43))</f>
        <v>0</v>
      </c>
    </row>
    <row r="45" spans="1:12" ht="18.75" x14ac:dyDescent="0.25">
      <c r="A45" s="125" t="s">
        <v>10</v>
      </c>
      <c r="B45" s="125"/>
      <c r="C45" s="125"/>
      <c r="D45" s="82" t="s">
        <v>53</v>
      </c>
      <c r="E45" s="83"/>
      <c r="F45" s="83"/>
      <c r="G45" s="83"/>
      <c r="H45" s="35">
        <f>L30</f>
        <v>0</v>
      </c>
      <c r="I45" s="36" t="s">
        <v>12</v>
      </c>
      <c r="J45" s="50">
        <v>1.2</v>
      </c>
      <c r="K45" s="23"/>
      <c r="L45" s="32">
        <f>H45*J45</f>
        <v>0</v>
      </c>
    </row>
    <row r="46" spans="1:12" ht="18.75" x14ac:dyDescent="0.25">
      <c r="A46" s="125" t="s">
        <v>11</v>
      </c>
      <c r="B46" s="125"/>
      <c r="C46" s="125"/>
      <c r="D46" s="70" t="s">
        <v>54</v>
      </c>
      <c r="E46" s="71"/>
      <c r="F46" s="71"/>
      <c r="G46" s="71"/>
      <c r="H46" s="71"/>
      <c r="I46" s="71"/>
      <c r="J46" s="71"/>
      <c r="K46" s="71"/>
      <c r="L46" s="32">
        <f>MIN((L41+L44), L45)</f>
        <v>0</v>
      </c>
    </row>
    <row r="48" spans="1:12" ht="30" customHeight="1" x14ac:dyDescent="0.25">
      <c r="A48" s="128" t="s">
        <v>55</v>
      </c>
      <c r="B48" s="128"/>
      <c r="C48" s="128"/>
      <c r="D48" s="129" t="s">
        <v>56</v>
      </c>
      <c r="E48" s="129"/>
      <c r="F48" s="129"/>
      <c r="G48" s="129"/>
      <c r="H48" s="129"/>
      <c r="I48" s="129"/>
      <c r="J48" s="129"/>
      <c r="K48" s="129"/>
      <c r="L48" s="129"/>
    </row>
    <row r="49" spans="1:12" ht="18.75" x14ac:dyDescent="0.3">
      <c r="A49" s="124" t="s">
        <v>3</v>
      </c>
      <c r="B49" s="124"/>
      <c r="C49" s="124"/>
      <c r="D49" s="70" t="s">
        <v>57</v>
      </c>
      <c r="E49" s="71"/>
      <c r="F49" s="71"/>
      <c r="G49" s="71"/>
      <c r="H49" s="71"/>
      <c r="I49" s="71"/>
      <c r="J49" s="71"/>
      <c r="K49" s="72"/>
      <c r="L49" s="52" t="str">
        <f>IFERROR(L46/L23,"")</f>
        <v/>
      </c>
    </row>
    <row r="51" spans="1:12" ht="30" customHeight="1" x14ac:dyDescent="0.25">
      <c r="A51" s="128" t="s">
        <v>59</v>
      </c>
      <c r="B51" s="128"/>
      <c r="C51" s="128"/>
      <c r="D51" s="140" t="s">
        <v>58</v>
      </c>
      <c r="E51" s="140"/>
      <c r="F51" s="140"/>
      <c r="G51" s="140"/>
      <c r="H51" s="140"/>
      <c r="I51" s="140"/>
      <c r="J51" s="140"/>
      <c r="K51" s="140"/>
      <c r="L51" s="140"/>
    </row>
    <row r="52" spans="1:12" ht="18.75" customHeight="1" x14ac:dyDescent="0.25">
      <c r="A52" s="130" t="s">
        <v>3</v>
      </c>
      <c r="B52" s="131"/>
      <c r="C52" s="132"/>
      <c r="D52" s="78" t="s">
        <v>102</v>
      </c>
      <c r="E52" s="79"/>
      <c r="F52" s="79"/>
      <c r="G52" s="79"/>
      <c r="H52" s="79"/>
      <c r="I52" s="79"/>
      <c r="J52" s="79"/>
      <c r="K52" s="26"/>
      <c r="L52" s="27">
        <f>K53+K54+K55</f>
        <v>110</v>
      </c>
    </row>
    <row r="53" spans="1:12" x14ac:dyDescent="0.25">
      <c r="A53" s="133"/>
      <c r="B53" s="134"/>
      <c r="C53" s="135"/>
      <c r="D53" s="53"/>
      <c r="E53" s="80" t="s">
        <v>113</v>
      </c>
      <c r="F53" s="80"/>
      <c r="G53" s="80"/>
      <c r="H53" s="80"/>
      <c r="I53" s="80"/>
      <c r="J53" s="80"/>
      <c r="K53" s="54">
        <f>L14</f>
        <v>110</v>
      </c>
      <c r="L53" s="18"/>
    </row>
    <row r="54" spans="1:12" x14ac:dyDescent="0.25">
      <c r="A54" s="133"/>
      <c r="B54" s="134"/>
      <c r="C54" s="135"/>
      <c r="D54" s="53"/>
      <c r="E54" s="80" t="s">
        <v>62</v>
      </c>
      <c r="F54" s="80"/>
      <c r="G54" s="80"/>
      <c r="H54" s="80"/>
      <c r="I54" s="80"/>
      <c r="J54" s="81"/>
      <c r="K54" s="4"/>
      <c r="L54" s="18"/>
    </row>
    <row r="55" spans="1:12" x14ac:dyDescent="0.25">
      <c r="A55" s="136"/>
      <c r="B55" s="137"/>
      <c r="C55" s="138"/>
      <c r="D55" s="55"/>
      <c r="E55" s="111" t="s">
        <v>105</v>
      </c>
      <c r="F55" s="111"/>
      <c r="G55" s="111"/>
      <c r="H55" s="111"/>
      <c r="I55" s="111"/>
      <c r="J55" s="111"/>
      <c r="K55" s="4"/>
      <c r="L55" s="22"/>
    </row>
    <row r="56" spans="1:12" x14ac:dyDescent="0.25">
      <c r="A56" s="130" t="s">
        <v>4</v>
      </c>
      <c r="B56" s="131"/>
      <c r="C56" s="132"/>
      <c r="D56" s="85" t="s">
        <v>108</v>
      </c>
      <c r="E56" s="86"/>
      <c r="F56" s="86"/>
      <c r="G56" s="86"/>
      <c r="H56" s="86"/>
      <c r="I56" s="86"/>
      <c r="J56" s="86"/>
      <c r="L56" s="56">
        <f>SUM(K57:K62)</f>
        <v>0</v>
      </c>
    </row>
    <row r="57" spans="1:12" x14ac:dyDescent="0.25">
      <c r="A57" s="133"/>
      <c r="B57" s="134"/>
      <c r="C57" s="135"/>
      <c r="E57" s="80" t="s">
        <v>64</v>
      </c>
      <c r="F57" s="80"/>
      <c r="G57" s="80"/>
      <c r="H57" s="80"/>
      <c r="I57" s="80"/>
      <c r="J57" s="80"/>
      <c r="K57" s="57">
        <f>K10</f>
        <v>0</v>
      </c>
      <c r="L57" s="18"/>
    </row>
    <row r="58" spans="1:12" x14ac:dyDescent="0.25">
      <c r="A58" s="133"/>
      <c r="B58" s="134"/>
      <c r="C58" s="135"/>
      <c r="E58" s="80" t="s">
        <v>65</v>
      </c>
      <c r="F58" s="80"/>
      <c r="G58" s="80"/>
      <c r="H58" s="80"/>
      <c r="I58" s="80"/>
      <c r="J58" s="80"/>
      <c r="K58" s="57">
        <f>K9</f>
        <v>0</v>
      </c>
      <c r="L58" s="18"/>
    </row>
    <row r="59" spans="1:12" x14ac:dyDescent="0.25">
      <c r="A59" s="133"/>
      <c r="B59" s="134"/>
      <c r="C59" s="135"/>
      <c r="E59" s="80" t="s">
        <v>66</v>
      </c>
      <c r="F59" s="80"/>
      <c r="G59" s="80"/>
      <c r="H59" s="80"/>
      <c r="I59" s="80"/>
      <c r="J59" s="80"/>
      <c r="K59" s="57">
        <f>K8</f>
        <v>0</v>
      </c>
      <c r="L59" s="18"/>
    </row>
    <row r="60" spans="1:12" x14ac:dyDescent="0.25">
      <c r="A60" s="133"/>
      <c r="B60" s="134"/>
      <c r="C60" s="135"/>
      <c r="E60" s="80" t="s">
        <v>111</v>
      </c>
      <c r="F60" s="80"/>
      <c r="G60" s="80"/>
      <c r="H60" s="80"/>
      <c r="I60" s="80"/>
      <c r="J60" s="80"/>
      <c r="K60" s="57">
        <f>K13</f>
        <v>0</v>
      </c>
      <c r="L60" s="18"/>
    </row>
    <row r="61" spans="1:12" x14ac:dyDescent="0.25">
      <c r="A61" s="133"/>
      <c r="B61" s="134"/>
      <c r="C61" s="135"/>
      <c r="E61" s="80" t="s">
        <v>103</v>
      </c>
      <c r="F61" s="80"/>
      <c r="G61" s="80"/>
      <c r="H61" s="80"/>
      <c r="I61" s="80"/>
      <c r="J61" s="80"/>
      <c r="K61" s="58">
        <v>0</v>
      </c>
      <c r="L61" s="18"/>
    </row>
    <row r="62" spans="1:12" x14ac:dyDescent="0.25">
      <c r="A62" s="136"/>
      <c r="B62" s="137"/>
      <c r="C62" s="138"/>
      <c r="E62" s="80" t="s">
        <v>104</v>
      </c>
      <c r="F62" s="80"/>
      <c r="G62" s="80"/>
      <c r="H62" s="80"/>
      <c r="I62" s="80"/>
      <c r="J62" s="80"/>
      <c r="K62" s="3"/>
      <c r="L62" s="18"/>
    </row>
    <row r="63" spans="1:12" ht="18.75" x14ac:dyDescent="0.25">
      <c r="A63" s="125" t="s">
        <v>5</v>
      </c>
      <c r="B63" s="125"/>
      <c r="C63" s="125"/>
      <c r="D63" s="70" t="s">
        <v>67</v>
      </c>
      <c r="E63" s="71"/>
      <c r="F63" s="71"/>
      <c r="G63" s="71"/>
      <c r="H63" s="71"/>
      <c r="I63" s="71"/>
      <c r="J63" s="71"/>
      <c r="K63" s="23"/>
      <c r="L63" s="32">
        <f>L52-L56</f>
        <v>110</v>
      </c>
    </row>
    <row r="64" spans="1:12" x14ac:dyDescent="0.25">
      <c r="A64" s="112" t="s">
        <v>116</v>
      </c>
      <c r="B64" s="112"/>
      <c r="C64" s="112"/>
      <c r="D64" s="112"/>
      <c r="E64" s="112"/>
      <c r="F64" s="114" t="s">
        <v>68</v>
      </c>
      <c r="G64" s="114"/>
      <c r="H64" s="114"/>
      <c r="I64" s="114"/>
      <c r="J64" s="114"/>
      <c r="K64" s="116" t="s">
        <v>69</v>
      </c>
      <c r="L64" s="116"/>
    </row>
    <row r="65" spans="1:12" x14ac:dyDescent="0.25">
      <c r="A65" s="113"/>
      <c r="B65" s="113"/>
      <c r="C65" s="113"/>
      <c r="D65" s="113"/>
      <c r="E65" s="113"/>
      <c r="F65" s="115"/>
      <c r="G65" s="115"/>
      <c r="H65" s="115"/>
      <c r="I65" s="115"/>
      <c r="J65" s="115"/>
      <c r="K65" s="117"/>
      <c r="L65" s="117"/>
    </row>
  </sheetData>
  <sheetProtection algorithmName="SHA-512" hashValue="81sQpu0ETwCYYRTF5uOe6NLM4195GKklcAabSEBdgYFKB4YspsPWZ7u7XoeneY9QehUyAp3uf/bPMZ6QeqOrhQ==" saltValue="Ahlvpp9rXiyg1GT5c2BUBA==" spinCount="100000" sheet="1" objects="1" scenarios="1" selectLockedCells="1"/>
  <mergeCells count="90">
    <mergeCell ref="K64:L65"/>
    <mergeCell ref="F64:J65"/>
    <mergeCell ref="A64:E65"/>
    <mergeCell ref="E58:J58"/>
    <mergeCell ref="E59:J59"/>
    <mergeCell ref="E60:J60"/>
    <mergeCell ref="E61:J61"/>
    <mergeCell ref="E62:J62"/>
    <mergeCell ref="A52:C55"/>
    <mergeCell ref="A56:C62"/>
    <mergeCell ref="A63:C63"/>
    <mergeCell ref="D52:J52"/>
    <mergeCell ref="E53:J53"/>
    <mergeCell ref="E54:J54"/>
    <mergeCell ref="E55:J55"/>
    <mergeCell ref="D56:J56"/>
    <mergeCell ref="E57:J57"/>
    <mergeCell ref="D63:J63"/>
    <mergeCell ref="A48:C48"/>
    <mergeCell ref="D48:L48"/>
    <mergeCell ref="A49:C49"/>
    <mergeCell ref="D49:K49"/>
    <mergeCell ref="A51:C51"/>
    <mergeCell ref="D51:L51"/>
    <mergeCell ref="A44:C44"/>
    <mergeCell ref="A45:C45"/>
    <mergeCell ref="A46:C46"/>
    <mergeCell ref="D40:F40"/>
    <mergeCell ref="D41:G41"/>
    <mergeCell ref="D42:G42"/>
    <mergeCell ref="D43:G43"/>
    <mergeCell ref="D44:G44"/>
    <mergeCell ref="D45:G45"/>
    <mergeCell ref="D46:K46"/>
    <mergeCell ref="A43:C43"/>
    <mergeCell ref="A39:C39"/>
    <mergeCell ref="D39:L39"/>
    <mergeCell ref="A40:C40"/>
    <mergeCell ref="A41:C41"/>
    <mergeCell ref="A42:C42"/>
    <mergeCell ref="D32:G32"/>
    <mergeCell ref="A32:C37"/>
    <mergeCell ref="A28:C28"/>
    <mergeCell ref="A29:C29"/>
    <mergeCell ref="A30:C30"/>
    <mergeCell ref="A31:C31"/>
    <mergeCell ref="D27:G27"/>
    <mergeCell ref="D28:G28"/>
    <mergeCell ref="D29:G29"/>
    <mergeCell ref="D30:G30"/>
    <mergeCell ref="D31:G31"/>
    <mergeCell ref="A25:C25"/>
    <mergeCell ref="D25:L25"/>
    <mergeCell ref="A26:C26"/>
    <mergeCell ref="A23:C23"/>
    <mergeCell ref="D26:G26"/>
    <mergeCell ref="A18:C18"/>
    <mergeCell ref="A14:C14"/>
    <mergeCell ref="A16:C16"/>
    <mergeCell ref="D16:L16"/>
    <mergeCell ref="A27:C27"/>
    <mergeCell ref="D14:K14"/>
    <mergeCell ref="D18:G18"/>
    <mergeCell ref="D19:G19"/>
    <mergeCell ref="D20:G20"/>
    <mergeCell ref="D21:J21"/>
    <mergeCell ref="A19:C19"/>
    <mergeCell ref="A20:C20"/>
    <mergeCell ref="A21:C21"/>
    <mergeCell ref="A22:C22"/>
    <mergeCell ref="D22:J22"/>
    <mergeCell ref="D23:J23"/>
    <mergeCell ref="A17:C17"/>
    <mergeCell ref="D17:G17"/>
    <mergeCell ref="E8:G8"/>
    <mergeCell ref="E9:G9"/>
    <mergeCell ref="E10:G10"/>
    <mergeCell ref="E11:G11"/>
    <mergeCell ref="D12:G12"/>
    <mergeCell ref="D13:G13"/>
    <mergeCell ref="A1:L1"/>
    <mergeCell ref="A4:C11"/>
    <mergeCell ref="A12:C12"/>
    <mergeCell ref="A13:C13"/>
    <mergeCell ref="D3:L3"/>
    <mergeCell ref="A3:C3"/>
    <mergeCell ref="D4:K4"/>
    <mergeCell ref="E5:G5"/>
    <mergeCell ref="E6:G6"/>
    <mergeCell ref="E7:G7"/>
  </mergeCells>
  <printOptions horizontalCentered="1"/>
  <pageMargins left="0.8" right="0.45" top="0.75" bottom="0.75" header="0.3" footer="0.3"/>
  <pageSetup scale="53" fitToHeight="0" orientation="portrait" horizontalDpi="200" verticalDpi="200" r:id="rId1"/>
  <ignoredErrors>
    <ignoredError sqref="L4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F90CF335-0BC8-4E25-9011-677FB21A503C}">
          <x14:formula1>
            <xm:f>'Hidden Data'!$A$1:$A$6</xm:f>
          </x14:formula1>
          <xm:sqref>H6</xm:sqref>
        </x14:dataValidation>
        <x14:dataValidation type="list" allowBlank="1" showInputMessage="1" showErrorMessage="1" xr:uid="{A03A9999-8D49-4666-9D50-22B2AC32B812}">
          <x14:formula1>
            <xm:f>'Hidden Data'!$B$1:$B$4</xm:f>
          </x14:formula1>
          <xm:sqref>H12</xm:sqref>
        </x14:dataValidation>
        <x14:dataValidation type="list" allowBlank="1" showInputMessage="1" showErrorMessage="1" xr:uid="{FE624AC5-F261-4139-8935-68000FA905B9}">
          <x14:formula1>
            <xm:f>'Hidden Data'!$C$1:$C$3</xm:f>
          </x14:formula1>
          <xm:sqref>J28</xm:sqref>
        </x14:dataValidation>
        <x14:dataValidation type="list" allowBlank="1" showInputMessage="1" showErrorMessage="1" xr:uid="{5FC99572-DBC1-4938-80A8-BCC9FC020E2C}">
          <x14:formula1>
            <xm:f>'Hidden Data'!$D$1:$D$5</xm:f>
          </x14:formula1>
          <xm:sqref>J29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7A7F-DB08-4FA2-AB41-C7B6C4A3CE4B}">
  <sheetPr>
    <tabColor rgb="FFFF0000"/>
  </sheetPr>
  <dimension ref="A2:E7"/>
  <sheetViews>
    <sheetView workbookViewId="0">
      <selection activeCell="F5" sqref="F5"/>
    </sheetView>
  </sheetViews>
  <sheetFormatPr defaultRowHeight="15" x14ac:dyDescent="0.25"/>
  <sheetData>
    <row r="2" spans="1:5" x14ac:dyDescent="0.25">
      <c r="A2">
        <v>1</v>
      </c>
      <c r="B2" s="1">
        <v>0.1</v>
      </c>
      <c r="C2" s="1">
        <v>1.1000000000000001</v>
      </c>
      <c r="D2" s="2">
        <v>0.97750000000000004</v>
      </c>
      <c r="E2" s="2">
        <v>0.96499999999999997</v>
      </c>
    </row>
    <row r="3" spans="1:5" x14ac:dyDescent="0.25">
      <c r="A3">
        <v>2</v>
      </c>
      <c r="B3" s="1">
        <v>0.15</v>
      </c>
      <c r="C3" s="1">
        <v>1</v>
      </c>
      <c r="D3" s="1">
        <v>0.9</v>
      </c>
      <c r="E3" s="1">
        <v>0.9</v>
      </c>
    </row>
    <row r="4" spans="1:5" x14ac:dyDescent="0.25">
      <c r="A4">
        <v>3</v>
      </c>
      <c r="B4" s="1">
        <v>0.2</v>
      </c>
      <c r="D4" s="1">
        <v>0.85</v>
      </c>
      <c r="E4" s="1">
        <v>0.85</v>
      </c>
    </row>
    <row r="5" spans="1:5" x14ac:dyDescent="0.25">
      <c r="A5">
        <v>4</v>
      </c>
      <c r="D5" s="2">
        <v>0.97750000000000004</v>
      </c>
      <c r="E5" s="2">
        <v>0.96499999999999997</v>
      </c>
    </row>
    <row r="6" spans="1:5" x14ac:dyDescent="0.25">
      <c r="A6">
        <v>5</v>
      </c>
    </row>
    <row r="7" spans="1:5" x14ac:dyDescent="0.25">
      <c r="A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Limited 203(k) Purchase</vt:lpstr>
      <vt:lpstr>Limited 203(k) Refinance</vt:lpstr>
      <vt:lpstr>Standard 203(k) Purchase</vt:lpstr>
      <vt:lpstr>Standard 203(k) Refi</vt:lpstr>
      <vt:lpstr>Hidden Data</vt:lpstr>
      <vt:lpstr>'Limited 203(k) Purchase'!Print_Area</vt:lpstr>
      <vt:lpstr>'Limited 203(k) Refinance'!Print_Area</vt:lpstr>
      <vt:lpstr>'Standard 203(k) Purchase'!Print_Area</vt:lpstr>
      <vt:lpstr>'Standard 203(k) Refi'!Print_Area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REMN 203k MMW</dc:title>
  <dc:creator>Kerrin Paul</dc:creator>
  <cp:lastModifiedBy>Kerrin Paul</cp:lastModifiedBy>
  <dcterms:created xsi:type="dcterms:W3CDTF">2022-07-18T14:46:11Z</dcterms:created>
  <dcterms:modified xsi:type="dcterms:W3CDTF">2023-06-14T21:51:12Z</dcterms:modified>
</cp:coreProperties>
</file>